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Баланс ф0503730" sheetId="1" r:id="rId1"/>
  </sheets>
  <definedNames/>
  <calcPr fullCalcOnLoad="1"/>
</workbook>
</file>

<file path=xl/sharedStrings.xml><?xml version="1.0" encoding="utf-8"?>
<sst xmlns="http://schemas.openxmlformats.org/spreadsheetml/2006/main" count="1162" uniqueCount="283">
  <si>
    <t/>
  </si>
  <si>
    <t>БАЛАНС</t>
  </si>
  <si>
    <t>(в ред. Приказа Минфина РФ от 25.05.2011 г. № 33н)</t>
  </si>
  <si>
    <t>ГОСУДАРСТВЕННОГО (МУНИЦИПАЛЬНОГО) УЧРЕЖДЕНИЯ</t>
  </si>
  <si>
    <t>КОДЫ</t>
  </si>
  <si>
    <t xml:space="preserve">Форма по ОКУД </t>
  </si>
  <si>
    <t>0503730</t>
  </si>
  <si>
    <t>на 1 января 2014 г.</t>
  </si>
  <si>
    <t xml:space="preserve">Дата </t>
  </si>
  <si>
    <t>Учреждение</t>
  </si>
  <si>
    <t>МАОУ "СОШ № 28"  г.Сыктывкара</t>
  </si>
  <si>
    <t xml:space="preserve">по ОКПО </t>
  </si>
  <si>
    <t>50404843</t>
  </si>
  <si>
    <t>Обособленное подразделение</t>
  </si>
  <si>
    <t>Учредитель</t>
  </si>
  <si>
    <t xml:space="preserve">по ОКАТО </t>
  </si>
  <si>
    <t>Наименование органа, осуществляющего полномочия учредителя</t>
  </si>
  <si>
    <t>по ОКПО</t>
  </si>
  <si>
    <t xml:space="preserve">Глава по БК </t>
  </si>
  <si>
    <t>Периодичность:</t>
  </si>
  <si>
    <t>годовая</t>
  </si>
  <si>
    <t>Единица измерения: руб.</t>
  </si>
  <si>
    <t>по ОКЕИ</t>
  </si>
  <si>
    <t>383</t>
  </si>
  <si>
    <t>БАЛАНС (Актив)</t>
  </si>
  <si>
    <t>410</t>
  </si>
  <si>
    <t>-</t>
  </si>
  <si>
    <t>БАЛАНС (Пассив)</t>
  </si>
  <si>
    <t>900</t>
  </si>
  <si>
    <t>ОТКЛОНЕНИЕ</t>
  </si>
  <si>
    <t>А К Т И В</t>
  </si>
  <si>
    <t>Код строки</t>
  </si>
  <si>
    <t>На начало года</t>
  </si>
  <si>
    <t>деятельность с целевыми средствами</t>
  </si>
  <si>
    <t>деятельность по оказанию услуг (работ)</t>
  </si>
  <si>
    <t>средства во временном распоряжении</t>
  </si>
  <si>
    <t>итого</t>
  </si>
  <si>
    <t>На конец отчетного периода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</si>
  <si>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</si>
  <si>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</si>
  <si>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</si>
  <si>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</si>
  <si>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</si>
  <si>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</si>
  <si>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</si>
  <si>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</si>
  <si>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</si>
  <si>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</si>
  <si>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                                 I. Нефинансовые активы</t>
  </si>
  <si>
    <t>Основные средства (балансовая стоимость, 010100000)*, всего</t>
  </si>
  <si>
    <t>010</t>
  </si>
  <si>
    <t xml:space="preserve">    в том числе:
    недвижимое имущество учреждения (010110000)*</t>
  </si>
  <si>
    <t>011</t>
  </si>
  <si>
    <t xml:space="preserve">    особо ценное движимое имущество учреждения (010120000)*</t>
  </si>
  <si>
    <t>012</t>
  </si>
  <si>
    <t xml:space="preserve">    иное движимое имущеcтво учреждения (010130000)*</t>
  </si>
  <si>
    <t>013</t>
  </si>
  <si>
    <t xml:space="preserve">    предметы лизинга (010140000)*</t>
  </si>
  <si>
    <t>014</t>
  </si>
  <si>
    <t>Амортизация основных средств*</t>
  </si>
  <si>
    <t>020</t>
  </si>
  <si>
    <t xml:space="preserve">    в том числе:
    Амортизация недвижимого имущества учреждения 
    (010410000)*</t>
  </si>
  <si>
    <t>021</t>
  </si>
  <si>
    <t xml:space="preserve">    Амортизация особо ценного движимого имущества
    учреждения (010420000)</t>
  </si>
  <si>
    <t>022</t>
  </si>
  <si>
    <t xml:space="preserve">    Амортизация иного движимого имущества учреждения
    (010430000)*</t>
  </si>
  <si>
    <t>023</t>
  </si>
  <si>
    <t xml:space="preserve">    Амортизация предметов лизинга (010440000)*</t>
  </si>
  <si>
    <t>024</t>
  </si>
  <si>
    <t>Основные средства (остаточная стоимость, стр.010 - стр.020)</t>
  </si>
  <si>
    <t>030</t>
  </si>
  <si>
    <t xml:space="preserve">    из них:
    недвижимое имущество учреждения (остаточная стоимость, 
    стр.011 - стр.021)</t>
  </si>
  <si>
    <t>031</t>
  </si>
  <si>
    <t xml:space="preserve">    особо ценное движимое имущество учреждения (остаточная
    стоимость, стр.012 - стр.022)</t>
  </si>
  <si>
    <t>032</t>
  </si>
  <si>
    <t xml:space="preserve">    иное движимое имущество учреждения (остаточная
    стоимость, стр.013 - стр.023)</t>
  </si>
  <si>
    <t>033</t>
  </si>
  <si>
    <t xml:space="preserve">    предметы лизинга (остаточная стоимость, стр.014 - стр.024)</t>
  </si>
  <si>
    <t>034</t>
  </si>
  <si>
    <t>Форма 0503730 с.2</t>
  </si>
  <si>
    <t>Нематериальные активы (балансовая стоимость, 010200000)*, всего</t>
  </si>
  <si>
    <t>040</t>
  </si>
  <si>
    <t xml:space="preserve">    из них:
    особо ценное движимое имущество учреждения (010220000)*</t>
  </si>
  <si>
    <t>041</t>
  </si>
  <si>
    <t xml:space="preserve">    иное движимое имущество учреждения (010230000) *</t>
  </si>
  <si>
    <t>042</t>
  </si>
  <si>
    <t xml:space="preserve">    предметы лизинга (010240000) *</t>
  </si>
  <si>
    <t>043</t>
  </si>
  <si>
    <t>Амортизация нематериальных активов *</t>
  </si>
  <si>
    <t>050</t>
  </si>
  <si>
    <t xml:space="preserve">    из них:
    особо ценного движимого имущества учреждения
    (010429000) *</t>
  </si>
  <si>
    <t>051</t>
  </si>
  <si>
    <t xml:space="preserve">    иного движимого имущества учреждения (010439000) *</t>
  </si>
  <si>
    <t>052</t>
  </si>
  <si>
    <t xml:space="preserve">    предметов лизинга (010449000) *</t>
  </si>
  <si>
    <t>053</t>
  </si>
  <si>
    <t>Нематериальные активы (остаточная стоимость, стр.040 - стр.050)</t>
  </si>
  <si>
    <t>060</t>
  </si>
  <si>
    <t xml:space="preserve">    из них:
    особо ценное движимое имущество учреждения (остаточная
    стоимость, стр.041 - стр.051)</t>
  </si>
  <si>
    <t>061</t>
  </si>
  <si>
    <t xml:space="preserve">    иное движимое имущество учреждения (остаточная
    стоимость, стр.042 - стр.052)</t>
  </si>
  <si>
    <t>062</t>
  </si>
  <si>
    <t xml:space="preserve">    предметы лизинга (остаточная стоимость, стр.043 - стр.053)</t>
  </si>
  <si>
    <t>063</t>
  </si>
  <si>
    <t>Непроизведенные активы (балансовая стоимость, 010300000)</t>
  </si>
  <si>
    <t>070</t>
  </si>
  <si>
    <t>Материальные запасы (010500000)</t>
  </si>
  <si>
    <t>080</t>
  </si>
  <si>
    <t xml:space="preserve">    из них:
    особо ценное движимое имущество учреждения (010520000)*</t>
  </si>
  <si>
    <t>081</t>
  </si>
  <si>
    <t>Вложения в нефинансовые активы (010600000)</t>
  </si>
  <si>
    <t>090</t>
  </si>
  <si>
    <t xml:space="preserve">    из них:
    в недвижимое имущество учреждения (010610000)</t>
  </si>
  <si>
    <t>091</t>
  </si>
  <si>
    <t xml:space="preserve">    в особо ценное движимое имущество учреждения
    (010620000)</t>
  </si>
  <si>
    <t>092</t>
  </si>
  <si>
    <t xml:space="preserve">    в иное движимое имущество учреждения (010630000)</t>
  </si>
  <si>
    <t>093</t>
  </si>
  <si>
    <t xml:space="preserve">    в предметы лизинга (010640000)</t>
  </si>
  <si>
    <t>094</t>
  </si>
  <si>
    <t>Форма 0503730 с.3</t>
  </si>
  <si>
    <t>Нефинансовые активы в пути (010700000)</t>
  </si>
  <si>
    <t>100</t>
  </si>
  <si>
    <t xml:space="preserve">    из них:
    недвижимое имущество учреждения в пути (010710000)</t>
  </si>
  <si>
    <t>101</t>
  </si>
  <si>
    <t xml:space="preserve">    особо ценное движимое имущество учреждения в пути
    (010720000)</t>
  </si>
  <si>
    <t>102</t>
  </si>
  <si>
    <t xml:space="preserve">    иное движимое имущество учреждения в пути (010730000)</t>
  </si>
  <si>
    <t>103</t>
  </si>
  <si>
    <t xml:space="preserve">    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</si>
  <si>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</si>
  <si>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</si>
  <si>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</si>
  <si>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 xml:space="preserve">Итого по разделу I </t>
  </si>
  <si>
    <t>(стр.030 + стр.060 + стр.070 + стр.080 + стр.090 + стр.100 +
+ стр.130 + стр.140)</t>
  </si>
  <si>
    <t>150</t>
  </si>
  <si>
    <t>II. Финансовые активы</t>
  </si>
  <si>
    <t>Денежные средства учреждения (020100000)</t>
  </si>
  <si>
    <t>170</t>
  </si>
  <si>
    <t xml:space="preserve">    в том числе:
    денежные средства учреждения на лицевых счетах в органе
    казначейства (020111000)</t>
  </si>
  <si>
    <t>171</t>
  </si>
  <si>
    <t xml:space="preserve">    денежные средства учреждения средства в органе
    казначейства в пути (020113000)</t>
  </si>
  <si>
    <t>172</t>
  </si>
  <si>
    <t xml:space="preserve">    денежные средства учреждения на счетах в кредитной
    организации (020121000)</t>
  </si>
  <si>
    <t>173</t>
  </si>
  <si>
    <t xml:space="preserve">    денежные средства учреждения в кредитной организации
    в пути (020123000)</t>
  </si>
  <si>
    <t>174</t>
  </si>
  <si>
    <t xml:space="preserve">    аккредитивы на счетах учреждения в кредитной
    организации (020126000)</t>
  </si>
  <si>
    <t>175</t>
  </si>
  <si>
    <t xml:space="preserve">    денежные средства учреждения в иностранной валюте на
    счетах в кредитной организации (020127000)</t>
  </si>
  <si>
    <t>176</t>
  </si>
  <si>
    <t xml:space="preserve">    касса (020134000)</t>
  </si>
  <si>
    <t>177</t>
  </si>
  <si>
    <t xml:space="preserve">    денежные документы (020135000)</t>
  </si>
  <si>
    <t>178</t>
  </si>
  <si>
    <t xml:space="preserve">    денежные средства учреждения, размещенные на депозиты
    в кредитной организации (020122000)</t>
  </si>
  <si>
    <t>179</t>
  </si>
  <si>
    <t>Финансовые вложения (020400000)</t>
  </si>
  <si>
    <t>210</t>
  </si>
  <si>
    <t xml:space="preserve">    в том числе:
    ценные бумаги, кроме акций (020420000)</t>
  </si>
  <si>
    <t>211</t>
  </si>
  <si>
    <t xml:space="preserve">    акции и иные формы участия в капитале (020430000)</t>
  </si>
  <si>
    <t>212</t>
  </si>
  <si>
    <t xml:space="preserve">    иные финансовые активы (020450000)</t>
  </si>
  <si>
    <t>213</t>
  </si>
  <si>
    <t>Форма 0503730 с.4</t>
  </si>
  <si>
    <t>Расчеты по доходам (020500000)</t>
  </si>
  <si>
    <t>230</t>
  </si>
  <si>
    <t>Расчеты по выданным авансам (020600000)</t>
  </si>
  <si>
    <t>260</t>
  </si>
  <si>
    <t>Расчеты по кредитам, займам, ссудам (020700000)</t>
  </si>
  <si>
    <t>290</t>
  </si>
  <si>
    <t xml:space="preserve">    в том числе:
    по предоставленным кредитам, ссудам, займам (020710000)</t>
  </si>
  <si>
    <t>291</t>
  </si>
  <si>
    <t xml:space="preserve">    в рамках целевых иностранных кредитов (заимствований)
    (020720000)</t>
  </si>
  <si>
    <t>292</t>
  </si>
  <si>
    <t xml:space="preserve">    с дебиторами по государственным (муниципальным)
    гарантиям (020730000)</t>
  </si>
  <si>
    <t>293</t>
  </si>
  <si>
    <t>Расчеты с подотчетными лицами (020800000)</t>
  </si>
  <si>
    <t>310</t>
  </si>
  <si>
    <t>Расчеты по ущербу имуществу (020900000)</t>
  </si>
  <si>
    <t>320</t>
  </si>
  <si>
    <t>Прочие расчеты с дебиторами (021000000)</t>
  </si>
  <si>
    <t>330</t>
  </si>
  <si>
    <t xml:space="preserve">    из них:
    расчеты по НДС по приобретенным материальным ценностям,
    работам, услугам (021001000)</t>
  </si>
  <si>
    <t>331</t>
  </si>
  <si>
    <t xml:space="preserve">    расчеты с финансовым органом по наличным денежным
    средствам (021003000)</t>
  </si>
  <si>
    <t>333</t>
  </si>
  <si>
    <t xml:space="preserve">    расчеты с прочими дебиторами (021005000)</t>
  </si>
  <si>
    <t>335</t>
  </si>
  <si>
    <t xml:space="preserve">    расчеты с учредителем (021006000)*</t>
  </si>
  <si>
    <t>336</t>
  </si>
  <si>
    <t>Х</t>
  </si>
  <si>
    <t xml:space="preserve">    показатель уменьшения балансовой стоимости ОЦИ*</t>
  </si>
  <si>
    <t>337</t>
  </si>
  <si>
    <t xml:space="preserve">    чистая стоимость ОЦИ (стр. 336+стр. 337)</t>
  </si>
  <si>
    <t>338</t>
  </si>
  <si>
    <t>Вложения в финансовые активы (021500000)</t>
  </si>
  <si>
    <t>370</t>
  </si>
  <si>
    <t xml:space="preserve">    в том числе:
    ценные бумаги, кроме акций (021520000)</t>
  </si>
  <si>
    <t>371</t>
  </si>
  <si>
    <t xml:space="preserve">    акции и иные формы участия в капитале (021530000)</t>
  </si>
  <si>
    <t>372</t>
  </si>
  <si>
    <t xml:space="preserve">    иные финансовые активы (021550000)</t>
  </si>
  <si>
    <t>373</t>
  </si>
  <si>
    <t>Итого по разделу II</t>
  </si>
  <si>
    <t>(стр.170 + стр.210 + стр.230 + стр.260 + стр.290 + стр.310 +
+ стр.320 + стр.330 + стр.370)</t>
  </si>
  <si>
    <t>400</t>
  </si>
  <si>
    <t>БАЛАНС (стр. 150 + стр. 400)</t>
  </si>
  <si>
    <t>Форма 0503730 с.5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</si>
  <si>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</si>
  <si>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</si>
  <si>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</si>
  <si>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</si>
  <si>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 xml:space="preserve">    в том числе:
    по долговым обязательствам в рублях (030110000)</t>
  </si>
  <si>
    <t>471</t>
  </si>
  <si>
    <t xml:space="preserve">    по долговым обязательствам по целевым иностранным
    кредитам (заимствованиям) (030120000)</t>
  </si>
  <si>
    <t>472</t>
  </si>
  <si>
    <t xml:space="preserve">    по долговым обязательствам в иностранной валюте
   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</si>
  <si>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</si>
  <si>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</si>
  <si>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</si>
  <si>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</si>
  <si>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</si>
  <si>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 xml:space="preserve">    из них:
    расчеты по налогу на доходы физических лиц (030301000)</t>
  </si>
  <si>
    <t>511</t>
  </si>
  <si>
    <t xml:space="preserve">    расчеты по страховым взносам на обязательное социальное
    страхование (030302000, 030306000)</t>
  </si>
  <si>
    <t>512</t>
  </si>
  <si>
    <t xml:space="preserve">    расчеты по налогу на прибыль организаций (030303000)</t>
  </si>
  <si>
    <t>513</t>
  </si>
  <si>
    <t xml:space="preserve">    расчеты по налогу на добавленную стоимость (030304000)</t>
  </si>
  <si>
    <t>514</t>
  </si>
  <si>
    <t xml:space="preserve">    расчеты по иным платежам в бюджет (030305000,
    030312000, 030313000)</t>
  </si>
  <si>
    <t>515</t>
  </si>
  <si>
    <t xml:space="preserve">    расчеты по страховым взносам на медицинское и
    пенсионное страхование (030307000, 030308000, 030309000,
    030310000, 030311000)</t>
  </si>
  <si>
    <t>516</t>
  </si>
  <si>
    <t>Форма 0503730 с.6</t>
  </si>
  <si>
    <t>Прочие расчеты с кредиторами (030400000)</t>
  </si>
  <si>
    <t>530</t>
  </si>
  <si>
    <t xml:space="preserve">    в том числе:
    расчеты по средствам, полученным во временное
    распоряжение (030401000)</t>
  </si>
  <si>
    <t>531</t>
  </si>
  <si>
    <t>X</t>
  </si>
  <si>
    <t xml:space="preserve">    расчеты с депонентами (030402000)</t>
  </si>
  <si>
    <t>532</t>
  </si>
  <si>
    <t xml:space="preserve">    расчеты по удержаниям из выплат по оплате труда
    (030403000)</t>
  </si>
  <si>
    <t>533</t>
  </si>
  <si>
    <t xml:space="preserve">    внутриведомственные расчеты (030404000)</t>
  </si>
  <si>
    <t>534</t>
  </si>
  <si>
    <t xml:space="preserve">    расчеты с прочими кредиторами (030406000)</t>
  </si>
  <si>
    <t>536</t>
  </si>
  <si>
    <t>Итого по разделу III</t>
  </si>
  <si>
    <t>(стр. 470 + стр. 490 + стр. 510 + стр. 530)</t>
  </si>
  <si>
    <t>600</t>
  </si>
  <si>
    <t>IV. Финансовый результат</t>
  </si>
  <si>
    <t>Финансовый результат хозяйствующего субъекта (040100000)</t>
  </si>
  <si>
    <t>(стр. 623 + стр. 623</t>
  </si>
  <si>
    <t>+ стр. 624 + стр. 625)</t>
  </si>
  <si>
    <t>620</t>
  </si>
  <si>
    <t xml:space="preserve">    из них:
    финансовый результат прошлых отчетных периодов
    (040130000)</t>
  </si>
  <si>
    <t>623</t>
  </si>
  <si>
    <t xml:space="preserve">        в том числе от начисления амортизации по ОЦИ</t>
  </si>
  <si>
    <t xml:space="preserve">    доходы будущих периодов (040140000)</t>
  </si>
  <si>
    <t>624</t>
  </si>
  <si>
    <t xml:space="preserve">    расходы будущих периодов (040150000)</t>
  </si>
  <si>
    <t>625</t>
  </si>
  <si>
    <t>БАЛАНС (стр. 600 + стр. 620)</t>
  </si>
  <si>
    <t>Руководитель</t>
  </si>
  <si>
    <t>Гузь И. Н.</t>
  </si>
  <si>
    <t>(подпись)</t>
  </si>
  <si>
    <t>(расшифровка подписи)</t>
  </si>
  <si>
    <t>Главный бухгалтер</t>
  </si>
  <si>
    <t>Платика Ж. В.</t>
  </si>
  <si>
    <t xml:space="preserve">                    (расшифровка подписи)</t>
  </si>
  <si>
    <t xml:space="preserve">Централизованная бухгалтерия               </t>
  </si>
  <si>
    <t>МУ "ЦБ УО №2",1091121000101,1121018244,112101001,Россия, Коми Респ, г. Сыктывкар, ул. Мира, д.42/2</t>
  </si>
  <si>
    <t>(наименование, ОГРН, ИНН, КПП, местонахождение)</t>
  </si>
  <si>
    <t>Тырина Т. В.</t>
  </si>
  <si>
    <t>(уполномоченное лицо)</t>
  </si>
  <si>
    <t>(должность)</t>
  </si>
  <si>
    <t>Исполнитель</t>
  </si>
  <si>
    <t>Платика Жанна Викторовна</t>
  </si>
  <si>
    <t>(телефон, e-mail)</t>
  </si>
  <si>
    <t>16 января 2014 г.</t>
  </si>
</sst>
</file>

<file path=xl/styles.xml><?xml version="1.0" encoding="utf-8"?>
<styleSheet xmlns="http://schemas.openxmlformats.org/spreadsheetml/2006/main">
  <numFmts count="2">
    <numFmt numFmtId="164" formatCode="#,##0.00"/>
    <numFmt numFmtId="165" formatCode="dd/mm/yyyy"/>
  </numFmts>
  <fonts count="25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sz val="1"/>
      <name val="Arial"/>
      <family val="0"/>
    </font>
    <font>
      <sz val="1"/>
      <name val="Tahoma"/>
      <family val="0"/>
    </font>
    <font>
      <sz val="1"/>
      <color indexed="8"/>
      <name val="Tahoma"/>
      <family val="0"/>
    </font>
    <font>
      <sz val="8"/>
      <name val="Times New Roman"/>
      <family val="0"/>
    </font>
    <font>
      <sz val="8"/>
      <color indexed="8"/>
      <name val="Times New Roman"/>
      <family val="0"/>
    </font>
    <font>
      <sz val="7"/>
      <name val="Times New Roman"/>
      <family val="0"/>
    </font>
    <font>
      <sz val="7"/>
      <color indexed="8"/>
      <name val="Times New Roman"/>
      <family val="0"/>
    </font>
    <font>
      <sz val="6"/>
      <name val="Arial"/>
      <family val="0"/>
    </font>
    <font>
      <sz val="6"/>
      <name val="Times New Roman"/>
      <family val="0"/>
    </font>
    <font>
      <sz val="6"/>
      <color indexed="8"/>
      <name val="Times New Roman"/>
      <family val="0"/>
    </font>
    <font>
      <i/>
      <sz val="8"/>
      <color indexed="8"/>
      <name val="Tahoma"/>
      <family val="0"/>
    </font>
    <font>
      <sz val="4"/>
      <name val="Arial"/>
      <family val="0"/>
    </font>
    <font>
      <sz val="4"/>
      <name val="Tahoma"/>
      <family val="0"/>
    </font>
    <font>
      <sz val="4"/>
      <color indexed="8"/>
      <name val="Tahoma"/>
      <family val="0"/>
    </font>
    <font>
      <b/>
      <i/>
      <sz val="8"/>
      <color indexed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Alignment="1">
      <alignment/>
    </xf>
    <xf numFmtId="0" fontId="2" fillId="0" borderId="0" xfId="0" applyNumberFormat="1" applyAlignment="1">
      <alignment/>
    </xf>
    <xf numFmtId="0" fontId="3" fillId="0" borderId="0" xfId="0" applyNumberFormat="1" applyAlignment="1">
      <alignment/>
    </xf>
    <xf numFmtId="0" fontId="3" fillId="0" borderId="0" xfId="0" applyNumberFormat="1" applyAlignment="1">
      <alignment wrapText="1"/>
    </xf>
    <xf numFmtId="0" fontId="3" fillId="2" borderId="0" xfId="0" applyNumberFormat="1" applyAlignment="1">
      <alignment wrapText="1"/>
    </xf>
    <xf numFmtId="0" fontId="3" fillId="3" borderId="0" xfId="0" applyNumberFormat="1" applyAlignment="1">
      <alignment wrapText="1"/>
    </xf>
    <xf numFmtId="0" fontId="4" fillId="3" borderId="0" xfId="0" applyNumberFormat="1" applyAlignment="1">
      <alignment wrapText="1"/>
    </xf>
    <xf numFmtId="0" fontId="4" fillId="3" borderId="0" xfId="0" applyNumberFormat="1" applyAlignment="1">
      <alignment horizontal="center" wrapText="1"/>
    </xf>
    <xf numFmtId="0" fontId="4" fillId="3" borderId="0" xfId="0" applyNumberFormat="1" applyAlignment="1">
      <alignment horizontal="center" vertical="center" wrapText="1"/>
    </xf>
    <xf numFmtId="0" fontId="5" fillId="0" borderId="0" xfId="0" applyNumberFormat="1" applyAlignment="1">
      <alignment/>
    </xf>
    <xf numFmtId="0" fontId="6" fillId="0" borderId="0" xfId="0" applyNumberFormat="1" applyAlignment="1">
      <alignment/>
    </xf>
    <xf numFmtId="0" fontId="7" fillId="0" borderId="0" xfId="0" applyNumberFormat="1" applyAlignment="1">
      <alignment/>
    </xf>
    <xf numFmtId="0" fontId="7" fillId="0" borderId="0" xfId="0" applyNumberFormat="1" applyAlignment="1">
      <alignment wrapText="1"/>
    </xf>
    <xf numFmtId="0" fontId="7" fillId="2" borderId="0" xfId="0" applyNumberFormat="1" applyAlignment="1">
      <alignment wrapText="1"/>
    </xf>
    <xf numFmtId="0" fontId="7" fillId="3" borderId="0" xfId="0" applyNumberFormat="1" applyAlignment="1">
      <alignment wrapText="1"/>
    </xf>
    <xf numFmtId="0" fontId="7" fillId="3" borderId="0" xfId="0" applyNumberFormat="1" applyAlignment="1">
      <alignment horizontal="right" wrapText="1"/>
    </xf>
    <xf numFmtId="0" fontId="7" fillId="3" borderId="0" xfId="0" applyNumberFormat="1" applyAlignment="1">
      <alignment horizontal="right" vertical="top" wrapText="1"/>
    </xf>
    <xf numFmtId="0" fontId="0" fillId="0" borderId="1" xfId="0" applyNumberFormat="1" applyAlignment="1">
      <alignment/>
    </xf>
    <xf numFmtId="0" fontId="0" fillId="0" borderId="2" xfId="0" applyNumberFormat="1" applyAlignment="1">
      <alignment/>
    </xf>
    <xf numFmtId="0" fontId="0" fillId="0" borderId="3" xfId="0" applyNumberFormat="1" applyAlignment="1">
      <alignment/>
    </xf>
    <xf numFmtId="0" fontId="0" fillId="0" borderId="4" xfId="0" applyNumberFormat="1" applyAlignment="1">
      <alignment/>
    </xf>
    <xf numFmtId="0" fontId="1" fillId="0" borderId="4" xfId="0" applyNumberFormat="1" applyAlignment="1">
      <alignment/>
    </xf>
    <xf numFmtId="0" fontId="2" fillId="0" borderId="4" xfId="0" applyNumberFormat="1" applyAlignment="1">
      <alignment/>
    </xf>
    <xf numFmtId="0" fontId="3" fillId="0" borderId="4" xfId="0" applyNumberFormat="1" applyAlignment="1">
      <alignment/>
    </xf>
    <xf numFmtId="0" fontId="3" fillId="0" borderId="4" xfId="0" applyNumberFormat="1" applyAlignment="1">
      <alignment wrapText="1"/>
    </xf>
    <xf numFmtId="0" fontId="3" fillId="2" borderId="4" xfId="0" applyNumberFormat="1" applyAlignment="1">
      <alignment wrapText="1"/>
    </xf>
    <xf numFmtId="0" fontId="3" fillId="3" borderId="4" xfId="0" applyNumberFormat="1" applyAlignment="1">
      <alignment wrapText="1"/>
    </xf>
    <xf numFmtId="0" fontId="3" fillId="3" borderId="4" xfId="0" applyNumberFormat="1" applyAlignment="1">
      <alignment horizontal="center" wrapText="1"/>
    </xf>
    <xf numFmtId="0" fontId="3" fillId="3" borderId="4" xfId="0" applyNumberFormat="1" applyAlignment="1">
      <alignment horizontal="center" vertical="center" wrapText="1"/>
    </xf>
    <xf numFmtId="0" fontId="7" fillId="3" borderId="0" xfId="0" applyNumberFormat="1" applyAlignment="1">
      <alignment horizontal="right" vertical="center" wrapText="1"/>
    </xf>
    <xf numFmtId="0" fontId="0" fillId="0" borderId="5" xfId="0" applyNumberFormat="1" applyAlignment="1">
      <alignment/>
    </xf>
    <xf numFmtId="0" fontId="0" fillId="0" borderId="6" xfId="0" applyNumberFormat="1" applyAlignment="1">
      <alignment/>
    </xf>
    <xf numFmtId="0" fontId="0" fillId="0" borderId="7" xfId="0" applyNumberFormat="1" applyAlignment="1">
      <alignment/>
    </xf>
    <xf numFmtId="0" fontId="0" fillId="0" borderId="8" xfId="0" applyNumberFormat="1" applyAlignment="1">
      <alignment/>
    </xf>
    <xf numFmtId="0" fontId="5" fillId="0" borderId="8" xfId="0" applyNumberFormat="1" applyAlignment="1">
      <alignment/>
    </xf>
    <xf numFmtId="0" fontId="6" fillId="0" borderId="8" xfId="0" applyNumberFormat="1" applyAlignment="1">
      <alignment/>
    </xf>
    <xf numFmtId="0" fontId="7" fillId="0" borderId="8" xfId="0" applyNumberFormat="1" applyAlignment="1">
      <alignment/>
    </xf>
    <xf numFmtId="0" fontId="7" fillId="0" borderId="8" xfId="0" applyNumberFormat="1" applyAlignment="1">
      <alignment wrapText="1"/>
    </xf>
    <xf numFmtId="0" fontId="7" fillId="2" borderId="8" xfId="0" applyNumberFormat="1" applyAlignment="1">
      <alignment wrapText="1"/>
    </xf>
    <xf numFmtId="0" fontId="7" fillId="3" borderId="8" xfId="0" applyNumberFormat="1" applyAlignment="1">
      <alignment wrapText="1"/>
    </xf>
    <xf numFmtId="0" fontId="7" fillId="3" borderId="8" xfId="0" applyNumberFormat="1" applyAlignment="1">
      <alignment horizontal="center" wrapText="1"/>
    </xf>
    <xf numFmtId="0" fontId="7" fillId="3" borderId="8" xfId="0" applyNumberFormat="1" applyAlignment="1">
      <alignment horizontal="center" vertical="center" wrapText="1"/>
    </xf>
    <xf numFmtId="0" fontId="8" fillId="3" borderId="0" xfId="0" applyNumberFormat="1" applyAlignment="1">
      <alignment wrapText="1"/>
    </xf>
    <xf numFmtId="0" fontId="8" fillId="3" borderId="0" xfId="0" applyNumberFormat="1" applyAlignment="1">
      <alignment horizontal="right" wrapText="1"/>
    </xf>
    <xf numFmtId="0" fontId="8" fillId="3" borderId="0" xfId="0" applyNumberFormat="1" applyAlignment="1">
      <alignment horizontal="right" vertical="center" wrapText="1"/>
    </xf>
    <xf numFmtId="0" fontId="0" fillId="0" borderId="9" xfId="0" applyNumberFormat="1" applyAlignment="1">
      <alignment/>
    </xf>
    <xf numFmtId="0" fontId="5" fillId="0" borderId="9" xfId="0" applyNumberFormat="1" applyAlignment="1">
      <alignment/>
    </xf>
    <xf numFmtId="0" fontId="6" fillId="0" borderId="9" xfId="0" applyNumberFormat="1" applyAlignment="1">
      <alignment/>
    </xf>
    <xf numFmtId="0" fontId="7" fillId="0" borderId="9" xfId="0" applyNumberFormat="1" applyAlignment="1">
      <alignment/>
    </xf>
    <xf numFmtId="0" fontId="7" fillId="0" borderId="9" xfId="0" applyNumberFormat="1" applyAlignment="1">
      <alignment wrapText="1"/>
    </xf>
    <xf numFmtId="0" fontId="7" fillId="2" borderId="9" xfId="0" applyNumberFormat="1" applyAlignment="1">
      <alignment wrapText="1"/>
    </xf>
    <xf numFmtId="0" fontId="7" fillId="3" borderId="9" xfId="0" applyNumberFormat="1" applyAlignment="1">
      <alignment wrapText="1"/>
    </xf>
    <xf numFmtId="0" fontId="8" fillId="3" borderId="9" xfId="0" applyNumberFormat="1" applyAlignment="1">
      <alignment wrapText="1"/>
    </xf>
    <xf numFmtId="0" fontId="8" fillId="3" borderId="9" xfId="0" applyNumberFormat="1" applyAlignment="1">
      <alignment horizontal="center" wrapText="1"/>
    </xf>
    <xf numFmtId="0" fontId="8" fillId="3" borderId="9" xfId="0" applyNumberFormat="1" applyAlignment="1">
      <alignment horizontal="center" vertical="center" wrapText="1"/>
    </xf>
    <xf numFmtId="0" fontId="0" fillId="0" borderId="10" xfId="0" applyNumberFormat="1" applyAlignment="1">
      <alignment/>
    </xf>
    <xf numFmtId="0" fontId="0" fillId="0" borderId="11" xfId="0" applyNumberFormat="1" applyAlignment="1">
      <alignment/>
    </xf>
    <xf numFmtId="165" fontId="0" fillId="0" borderId="11" xfId="0" applyNumberFormat="1" applyAlignment="1">
      <alignment/>
    </xf>
    <xf numFmtId="165" fontId="5" fillId="0" borderId="11" xfId="0" applyNumberFormat="1" applyAlignment="1">
      <alignment/>
    </xf>
    <xf numFmtId="165" fontId="6" fillId="0" borderId="11" xfId="0" applyNumberFormat="1" applyAlignment="1">
      <alignment/>
    </xf>
    <xf numFmtId="165" fontId="7" fillId="0" borderId="11" xfId="0" applyNumberFormat="1" applyAlignment="1">
      <alignment/>
    </xf>
    <xf numFmtId="165" fontId="7" fillId="0" borderId="11" xfId="0" applyNumberFormat="1" applyAlignment="1">
      <alignment wrapText="1"/>
    </xf>
    <xf numFmtId="165" fontId="7" fillId="2" borderId="11" xfId="0" applyNumberFormat="1" applyAlignment="1">
      <alignment wrapText="1"/>
    </xf>
    <xf numFmtId="165" fontId="7" fillId="3" borderId="11" xfId="0" applyNumberFormat="1" applyAlignment="1">
      <alignment wrapText="1"/>
    </xf>
    <xf numFmtId="165" fontId="7" fillId="3" borderId="11" xfId="0" applyNumberFormat="1" applyAlignment="1">
      <alignment horizontal="center" wrapText="1"/>
    </xf>
    <xf numFmtId="165" fontId="7" fillId="3" borderId="11" xfId="0" applyNumberFormat="1" applyAlignment="1">
      <alignment horizontal="center" vertical="center" wrapText="1"/>
    </xf>
    <xf numFmtId="0" fontId="7" fillId="3" borderId="0" xfId="0" applyNumberFormat="1" applyAlignment="1">
      <alignment horizontal="left" wrapText="1"/>
    </xf>
    <xf numFmtId="0" fontId="7" fillId="3" borderId="0" xfId="0" applyNumberFormat="1" applyAlignment="1">
      <alignment horizontal="left" vertical="center" wrapText="1"/>
    </xf>
    <xf numFmtId="0" fontId="9" fillId="3" borderId="9" xfId="0" applyNumberFormat="1" applyAlignment="1">
      <alignment wrapText="1"/>
    </xf>
    <xf numFmtId="0" fontId="9" fillId="3" borderId="9" xfId="0" applyNumberFormat="1" applyAlignment="1">
      <alignment horizontal="left" wrapText="1"/>
    </xf>
    <xf numFmtId="0" fontId="9" fillId="3" borderId="9" xfId="0" applyNumberFormat="1" applyAlignment="1">
      <alignment horizontal="left" vertical="center" wrapText="1"/>
    </xf>
    <xf numFmtId="0" fontId="0" fillId="0" borderId="12" xfId="0" applyNumberFormat="1" applyAlignment="1">
      <alignment/>
    </xf>
    <xf numFmtId="0" fontId="5" fillId="0" borderId="12" xfId="0" applyNumberFormat="1" applyAlignment="1">
      <alignment/>
    </xf>
    <xf numFmtId="0" fontId="6" fillId="0" borderId="12" xfId="0" applyNumberFormat="1" applyAlignment="1">
      <alignment/>
    </xf>
    <xf numFmtId="0" fontId="7" fillId="0" borderId="12" xfId="0" applyNumberFormat="1" applyAlignment="1">
      <alignment/>
    </xf>
    <xf numFmtId="0" fontId="7" fillId="0" borderId="12" xfId="0" applyNumberFormat="1" applyAlignment="1">
      <alignment wrapText="1"/>
    </xf>
    <xf numFmtId="0" fontId="7" fillId="2" borderId="12" xfId="0" applyNumberFormat="1" applyAlignment="1">
      <alignment wrapText="1"/>
    </xf>
    <xf numFmtId="0" fontId="7" fillId="3" borderId="12" xfId="0" applyNumberFormat="1" applyAlignment="1">
      <alignment wrapText="1"/>
    </xf>
    <xf numFmtId="0" fontId="7" fillId="3" borderId="12" xfId="0" applyNumberFormat="1" applyAlignment="1">
      <alignment horizontal="center" wrapText="1"/>
    </xf>
    <xf numFmtId="0" fontId="7" fillId="3" borderId="12" xfId="0" applyNumberFormat="1" applyAlignment="1">
      <alignment horizontal="center" vertical="center" wrapText="1"/>
    </xf>
    <xf numFmtId="0" fontId="5" fillId="0" borderId="11" xfId="0" applyNumberFormat="1" applyAlignment="1">
      <alignment/>
    </xf>
    <xf numFmtId="0" fontId="6" fillId="0" borderId="11" xfId="0" applyNumberFormat="1" applyAlignment="1">
      <alignment/>
    </xf>
    <xf numFmtId="0" fontId="7" fillId="0" borderId="11" xfId="0" applyNumberFormat="1" applyAlignment="1">
      <alignment/>
    </xf>
    <xf numFmtId="0" fontId="7" fillId="0" borderId="11" xfId="0" applyNumberFormat="1" applyAlignment="1">
      <alignment wrapText="1"/>
    </xf>
    <xf numFmtId="0" fontId="7" fillId="2" borderId="11" xfId="0" applyNumberFormat="1" applyAlignment="1">
      <alignment wrapText="1"/>
    </xf>
    <xf numFmtId="0" fontId="7" fillId="3" borderId="11" xfId="0" applyNumberFormat="1" applyAlignment="1">
      <alignment wrapText="1"/>
    </xf>
    <xf numFmtId="0" fontId="7" fillId="3" borderId="11" xfId="0" applyNumberFormat="1" applyAlignment="1">
      <alignment horizontal="center" wrapText="1"/>
    </xf>
    <xf numFmtId="0" fontId="7" fillId="3" borderId="11" xfId="0" applyNumberFormat="1" applyAlignment="1">
      <alignment horizontal="center" vertical="center" wrapText="1"/>
    </xf>
    <xf numFmtId="0" fontId="0" fillId="0" borderId="13" xfId="0" applyNumberFormat="1" applyAlignment="1">
      <alignment/>
    </xf>
    <xf numFmtId="0" fontId="5" fillId="0" borderId="13" xfId="0" applyNumberFormat="1" applyAlignment="1">
      <alignment/>
    </xf>
    <xf numFmtId="0" fontId="6" fillId="0" borderId="13" xfId="0" applyNumberFormat="1" applyAlignment="1">
      <alignment/>
    </xf>
    <xf numFmtId="0" fontId="7" fillId="0" borderId="13" xfId="0" applyNumberFormat="1" applyAlignment="1">
      <alignment/>
    </xf>
    <xf numFmtId="0" fontId="7" fillId="0" borderId="13" xfId="0" applyNumberFormat="1" applyAlignment="1">
      <alignment wrapText="1"/>
    </xf>
    <xf numFmtId="0" fontId="7" fillId="2" borderId="13" xfId="0" applyNumberFormat="1" applyAlignment="1">
      <alignment wrapText="1"/>
    </xf>
    <xf numFmtId="0" fontId="7" fillId="3" borderId="13" xfId="0" applyNumberFormat="1" applyAlignment="1">
      <alignment wrapText="1"/>
    </xf>
    <xf numFmtId="0" fontId="7" fillId="3" borderId="13" xfId="0" applyNumberFormat="1" applyAlignment="1">
      <alignment horizontal="center" wrapText="1"/>
    </xf>
    <xf numFmtId="0" fontId="7" fillId="3" borderId="13" xfId="0" applyNumberFormat="1" applyAlignment="1">
      <alignment horizontal="center" vertical="center" wrapText="1"/>
    </xf>
    <xf numFmtId="0" fontId="10" fillId="0" borderId="0" xfId="0" applyNumberFormat="1" applyAlignment="1">
      <alignment/>
    </xf>
    <xf numFmtId="0" fontId="11" fillId="0" borderId="0" xfId="0" applyNumberFormat="1" applyAlignment="1">
      <alignment/>
    </xf>
    <xf numFmtId="0" fontId="12" fillId="0" borderId="0" xfId="0" applyNumberFormat="1" applyAlignment="1">
      <alignment/>
    </xf>
    <xf numFmtId="0" fontId="12" fillId="0" borderId="0" xfId="0" applyNumberFormat="1" applyAlignment="1">
      <alignment wrapText="1"/>
    </xf>
    <xf numFmtId="0" fontId="12" fillId="2" borderId="0" xfId="0" applyNumberFormat="1" applyAlignment="1">
      <alignment wrapText="1"/>
    </xf>
    <xf numFmtId="0" fontId="12" fillId="3" borderId="0" xfId="0" applyNumberFormat="1" applyAlignment="1">
      <alignment wrapText="1"/>
    </xf>
    <xf numFmtId="0" fontId="12" fillId="3" borderId="0" xfId="0" applyNumberFormat="1" applyAlignment="1">
      <alignment horizontal="center" wrapText="1"/>
    </xf>
    <xf numFmtId="0" fontId="12" fillId="3" borderId="0" xfId="0" applyNumberFormat="1" applyAlignment="1">
      <alignment horizontal="center" vertical="center" wrapText="1"/>
    </xf>
    <xf numFmtId="0" fontId="0" fillId="0" borderId="14" xfId="0" applyNumberFormat="1" applyAlignment="1">
      <alignment/>
    </xf>
    <xf numFmtId="0" fontId="0" fillId="0" borderId="15" xfId="0" applyNumberFormat="1" applyAlignment="1">
      <alignment/>
    </xf>
    <xf numFmtId="0" fontId="0" fillId="0" borderId="16" xfId="0" applyNumberFormat="1" applyAlignment="1">
      <alignment/>
    </xf>
    <xf numFmtId="0" fontId="5" fillId="0" borderId="16" xfId="0" applyNumberFormat="1" applyAlignment="1">
      <alignment/>
    </xf>
    <xf numFmtId="0" fontId="6" fillId="0" borderId="16" xfId="0" applyNumberFormat="1" applyAlignment="1">
      <alignment/>
    </xf>
    <xf numFmtId="0" fontId="7" fillId="0" borderId="16" xfId="0" applyNumberFormat="1" applyAlignment="1">
      <alignment/>
    </xf>
    <xf numFmtId="0" fontId="7" fillId="0" borderId="16" xfId="0" applyNumberFormat="1" applyAlignment="1">
      <alignment wrapText="1"/>
    </xf>
    <xf numFmtId="0" fontId="7" fillId="2" borderId="16" xfId="0" applyNumberFormat="1" applyAlignment="1">
      <alignment wrapText="1"/>
    </xf>
    <xf numFmtId="0" fontId="7" fillId="3" borderId="16" xfId="0" applyNumberFormat="1" applyAlignment="1">
      <alignment wrapText="1"/>
    </xf>
    <xf numFmtId="0" fontId="7" fillId="3" borderId="16" xfId="0" applyNumberFormat="1" applyAlignment="1">
      <alignment horizontal="left" wrapText="1"/>
    </xf>
    <xf numFmtId="0" fontId="7" fillId="3" borderId="16" xfId="0" applyNumberFormat="1" applyAlignment="1">
      <alignment horizontal="left" vertical="center" wrapText="1"/>
    </xf>
    <xf numFmtId="0" fontId="0" fillId="0" borderId="17" xfId="0" applyNumberFormat="1" applyAlignment="1">
      <alignment/>
    </xf>
    <xf numFmtId="0" fontId="0" fillId="0" borderId="18" xfId="0" applyNumberFormat="1" applyAlignment="1">
      <alignment/>
    </xf>
    <xf numFmtId="0" fontId="0" fillId="0" borderId="19" xfId="0" applyNumberFormat="1" applyAlignment="1">
      <alignment/>
    </xf>
    <xf numFmtId="0" fontId="5" fillId="0" borderId="19" xfId="0" applyNumberFormat="1" applyAlignment="1">
      <alignment/>
    </xf>
    <xf numFmtId="0" fontId="6" fillId="0" borderId="19" xfId="0" applyNumberFormat="1" applyAlignment="1">
      <alignment/>
    </xf>
    <xf numFmtId="0" fontId="7" fillId="0" borderId="19" xfId="0" applyNumberFormat="1" applyAlignment="1">
      <alignment/>
    </xf>
    <xf numFmtId="0" fontId="7" fillId="0" borderId="19" xfId="0" applyNumberFormat="1" applyAlignment="1">
      <alignment wrapText="1"/>
    </xf>
    <xf numFmtId="0" fontId="7" fillId="2" borderId="19" xfId="0" applyNumberFormat="1" applyAlignment="1">
      <alignment wrapText="1"/>
    </xf>
    <xf numFmtId="0" fontId="7" fillId="3" borderId="19" xfId="0" applyNumberFormat="1" applyAlignment="1">
      <alignment wrapText="1"/>
    </xf>
    <xf numFmtId="0" fontId="7" fillId="3" borderId="19" xfId="0" applyNumberFormat="1" applyAlignment="1">
      <alignment horizontal="center" wrapText="1"/>
    </xf>
    <xf numFmtId="0" fontId="7" fillId="3" borderId="19" xfId="0" applyNumberFormat="1" applyAlignment="1">
      <alignment horizontal="center" vertical="center" wrapText="1"/>
    </xf>
    <xf numFmtId="0" fontId="0" fillId="0" borderId="20" xfId="0" applyNumberFormat="1" applyAlignment="1">
      <alignment/>
    </xf>
    <xf numFmtId="0" fontId="0" fillId="0" borderId="21" xfId="0" applyNumberFormat="1" applyAlignment="1">
      <alignment/>
    </xf>
    <xf numFmtId="0" fontId="5" fillId="0" borderId="21" xfId="0" applyNumberFormat="1" applyAlignment="1">
      <alignment/>
    </xf>
    <xf numFmtId="0" fontId="6" fillId="0" borderId="21" xfId="0" applyNumberFormat="1" applyAlignment="1">
      <alignment/>
    </xf>
    <xf numFmtId="0" fontId="7" fillId="0" borderId="21" xfId="0" applyNumberFormat="1" applyAlignment="1">
      <alignment/>
    </xf>
    <xf numFmtId="0" fontId="7" fillId="0" borderId="21" xfId="0" applyNumberFormat="1" applyAlignment="1">
      <alignment wrapText="1"/>
    </xf>
    <xf numFmtId="0" fontId="7" fillId="2" borderId="21" xfId="0" applyNumberFormat="1" applyAlignment="1">
      <alignment wrapText="1"/>
    </xf>
    <xf numFmtId="0" fontId="7" fillId="3" borderId="21" xfId="0" applyNumberFormat="1" applyAlignment="1">
      <alignment wrapText="1"/>
    </xf>
    <xf numFmtId="0" fontId="7" fillId="3" borderId="21" xfId="0" applyNumberFormat="1" applyAlignment="1">
      <alignment horizontal="right" wrapText="1"/>
    </xf>
    <xf numFmtId="0" fontId="7" fillId="3" borderId="21" xfId="0" applyNumberFormat="1" applyAlignment="1">
      <alignment horizontal="right" vertical="center" wrapText="1"/>
    </xf>
    <xf numFmtId="164" fontId="0" fillId="0" borderId="21" xfId="0" applyNumberFormat="1" applyAlignment="1">
      <alignment/>
    </xf>
    <xf numFmtId="164" fontId="5" fillId="0" borderId="21" xfId="0" applyNumberFormat="1" applyAlignment="1">
      <alignment/>
    </xf>
    <xf numFmtId="164" fontId="6" fillId="0" borderId="21" xfId="0" applyNumberFormat="1" applyAlignment="1">
      <alignment/>
    </xf>
    <xf numFmtId="164" fontId="7" fillId="0" borderId="21" xfId="0" applyNumberFormat="1" applyAlignment="1">
      <alignment/>
    </xf>
    <xf numFmtId="164" fontId="7" fillId="0" borderId="21" xfId="0" applyNumberFormat="1" applyAlignment="1">
      <alignment wrapText="1"/>
    </xf>
    <xf numFmtId="164" fontId="7" fillId="2" borderId="21" xfId="0" applyNumberFormat="1" applyAlignment="1">
      <alignment wrapText="1"/>
    </xf>
    <xf numFmtId="164" fontId="7" fillId="3" borderId="21" xfId="0" applyNumberFormat="1" applyAlignment="1">
      <alignment wrapText="1"/>
    </xf>
    <xf numFmtId="164" fontId="7" fillId="3" borderId="21" xfId="0" applyNumberFormat="1" applyAlignment="1">
      <alignment horizontal="right" wrapText="1"/>
    </xf>
    <xf numFmtId="164" fontId="7" fillId="3" borderId="21" xfId="0" applyNumberFormat="1" applyAlignment="1">
      <alignment horizontal="right" vertical="center" wrapText="1"/>
    </xf>
    <xf numFmtId="0" fontId="0" fillId="0" borderId="0" xfId="0" applyNumberFormat="1" applyAlignment="1">
      <alignment/>
    </xf>
    <xf numFmtId="0" fontId="0" fillId="0" borderId="1" xfId="0" applyNumberFormat="1" applyAlignment="1">
      <alignment/>
    </xf>
    <xf numFmtId="0" fontId="0" fillId="0" borderId="22" xfId="0" applyNumberFormat="1" applyAlignment="1">
      <alignment/>
    </xf>
    <xf numFmtId="0" fontId="0" fillId="0" borderId="23" xfId="0" applyNumberFormat="1" applyAlignment="1">
      <alignment/>
    </xf>
    <xf numFmtId="0" fontId="0" fillId="0" borderId="24" xfId="0" applyNumberFormat="1" applyAlignment="1">
      <alignment/>
    </xf>
    <xf numFmtId="164" fontId="0" fillId="0" borderId="24" xfId="0" applyNumberFormat="1" applyAlignment="1">
      <alignment/>
    </xf>
    <xf numFmtId="164" fontId="5" fillId="0" borderId="24" xfId="0" applyNumberFormat="1" applyAlignment="1">
      <alignment/>
    </xf>
    <xf numFmtId="164" fontId="6" fillId="0" borderId="24" xfId="0" applyNumberFormat="1" applyAlignment="1">
      <alignment/>
    </xf>
    <xf numFmtId="164" fontId="7" fillId="0" borderId="24" xfId="0" applyNumberFormat="1" applyAlignment="1">
      <alignment/>
    </xf>
    <xf numFmtId="164" fontId="7" fillId="0" borderId="24" xfId="0" applyNumberFormat="1" applyAlignment="1">
      <alignment wrapText="1"/>
    </xf>
    <xf numFmtId="164" fontId="7" fillId="2" borderId="24" xfId="0" applyNumberFormat="1" applyAlignment="1">
      <alignment wrapText="1"/>
    </xf>
    <xf numFmtId="164" fontId="7" fillId="3" borderId="24" xfId="0" applyNumberFormat="1" applyAlignment="1">
      <alignment wrapText="1"/>
    </xf>
    <xf numFmtId="164" fontId="7" fillId="3" borderId="24" xfId="0" applyNumberFormat="1" applyAlignment="1">
      <alignment horizontal="right" wrapText="1"/>
    </xf>
    <xf numFmtId="164" fontId="7" fillId="3" borderId="24" xfId="0" applyNumberFormat="1" applyAlignment="1">
      <alignment horizontal="right" vertical="center" wrapText="1"/>
    </xf>
    <xf numFmtId="0" fontId="0" fillId="0" borderId="25" xfId="0" applyNumberFormat="1" applyAlignment="1">
      <alignment/>
    </xf>
    <xf numFmtId="0" fontId="0" fillId="0" borderId="26" xfId="0" applyNumberFormat="1" applyAlignment="1">
      <alignment/>
    </xf>
    <xf numFmtId="0" fontId="5" fillId="0" borderId="26" xfId="0" applyNumberFormat="1" applyAlignment="1">
      <alignment/>
    </xf>
    <xf numFmtId="0" fontId="6" fillId="0" borderId="26" xfId="0" applyNumberFormat="1" applyAlignment="1">
      <alignment/>
    </xf>
    <xf numFmtId="0" fontId="7" fillId="0" borderId="26" xfId="0" applyNumberFormat="1" applyAlignment="1">
      <alignment/>
    </xf>
    <xf numFmtId="0" fontId="7" fillId="0" borderId="26" xfId="0" applyNumberFormat="1" applyAlignment="1">
      <alignment wrapText="1"/>
    </xf>
    <xf numFmtId="0" fontId="7" fillId="2" borderId="26" xfId="0" applyNumberFormat="1" applyAlignment="1">
      <alignment wrapText="1"/>
    </xf>
    <xf numFmtId="0" fontId="7" fillId="3" borderId="26" xfId="0" applyNumberFormat="1" applyAlignment="1">
      <alignment wrapText="1"/>
    </xf>
    <xf numFmtId="0" fontId="7" fillId="3" borderId="26" xfId="0" applyNumberFormat="1" applyAlignment="1">
      <alignment horizontal="center" wrapText="1"/>
    </xf>
    <xf numFmtId="0" fontId="7" fillId="3" borderId="26" xfId="0" applyNumberFormat="1" applyAlignment="1">
      <alignment horizontal="center" vertical="center" wrapText="1"/>
    </xf>
    <xf numFmtId="0" fontId="5" fillId="0" borderId="4" xfId="0" applyNumberFormat="1" applyAlignment="1">
      <alignment/>
    </xf>
    <xf numFmtId="0" fontId="6" fillId="0" borderId="4" xfId="0" applyNumberFormat="1" applyAlignment="1">
      <alignment/>
    </xf>
    <xf numFmtId="0" fontId="7" fillId="0" borderId="4" xfId="0" applyNumberFormat="1" applyAlignment="1">
      <alignment/>
    </xf>
    <xf numFmtId="0" fontId="7" fillId="0" borderId="4" xfId="0" applyNumberFormat="1" applyAlignment="1">
      <alignment wrapText="1"/>
    </xf>
    <xf numFmtId="0" fontId="7" fillId="2" borderId="4" xfId="0" applyNumberFormat="1" applyAlignment="1">
      <alignment wrapText="1"/>
    </xf>
    <xf numFmtId="0" fontId="7" fillId="3" borderId="4" xfId="0" applyNumberFormat="1" applyAlignment="1">
      <alignment wrapText="1"/>
    </xf>
    <xf numFmtId="0" fontId="7" fillId="3" borderId="4" xfId="0" applyNumberFormat="1" applyAlignment="1">
      <alignment horizontal="right" wrapText="1"/>
    </xf>
    <xf numFmtId="0" fontId="7" fillId="3" borderId="4" xfId="0" applyNumberFormat="1" applyAlignment="1">
      <alignment horizontal="right" vertical="center" wrapText="1"/>
    </xf>
    <xf numFmtId="164" fontId="0" fillId="0" borderId="4" xfId="0" applyNumberFormat="1" applyAlignment="1">
      <alignment/>
    </xf>
    <xf numFmtId="164" fontId="5" fillId="0" borderId="4" xfId="0" applyNumberFormat="1" applyAlignment="1">
      <alignment/>
    </xf>
    <xf numFmtId="164" fontId="6" fillId="0" borderId="4" xfId="0" applyNumberFormat="1" applyAlignment="1">
      <alignment/>
    </xf>
    <xf numFmtId="164" fontId="7" fillId="0" borderId="4" xfId="0" applyNumberFormat="1" applyAlignment="1">
      <alignment/>
    </xf>
    <xf numFmtId="164" fontId="7" fillId="0" borderId="4" xfId="0" applyNumberFormat="1" applyAlignment="1">
      <alignment wrapText="1"/>
    </xf>
    <xf numFmtId="164" fontId="7" fillId="2" borderId="4" xfId="0" applyNumberFormat="1" applyAlignment="1">
      <alignment wrapText="1"/>
    </xf>
    <xf numFmtId="164" fontId="7" fillId="3" borderId="4" xfId="0" applyNumberFormat="1" applyAlignment="1">
      <alignment wrapText="1"/>
    </xf>
    <xf numFmtId="164" fontId="7" fillId="3" borderId="4" xfId="0" applyNumberFormat="1" applyAlignment="1">
      <alignment horizontal="right" wrapText="1"/>
    </xf>
    <xf numFmtId="164" fontId="7" fillId="3" borderId="4" xfId="0" applyNumberFormat="1" applyAlignment="1">
      <alignment horizontal="right" vertical="center" wrapText="1"/>
    </xf>
    <xf numFmtId="0" fontId="0" fillId="0" borderId="27" xfId="0" applyNumberFormat="1" applyAlignment="1">
      <alignment/>
    </xf>
    <xf numFmtId="0" fontId="0" fillId="0" borderId="28" xfId="0" applyNumberFormat="1" applyAlignment="1">
      <alignment/>
    </xf>
    <xf numFmtId="164" fontId="0" fillId="0" borderId="28" xfId="0" applyNumberFormat="1" applyAlignment="1">
      <alignment/>
    </xf>
    <xf numFmtId="164" fontId="5" fillId="0" borderId="28" xfId="0" applyNumberFormat="1" applyAlignment="1">
      <alignment/>
    </xf>
    <xf numFmtId="164" fontId="6" fillId="0" borderId="28" xfId="0" applyNumberFormat="1" applyAlignment="1">
      <alignment/>
    </xf>
    <xf numFmtId="164" fontId="7" fillId="0" borderId="28" xfId="0" applyNumberFormat="1" applyAlignment="1">
      <alignment/>
    </xf>
    <xf numFmtId="164" fontId="7" fillId="0" borderId="28" xfId="0" applyNumberFormat="1" applyAlignment="1">
      <alignment wrapText="1"/>
    </xf>
    <xf numFmtId="164" fontId="7" fillId="2" borderId="28" xfId="0" applyNumberFormat="1" applyAlignment="1">
      <alignment wrapText="1"/>
    </xf>
    <xf numFmtId="164" fontId="7" fillId="3" borderId="28" xfId="0" applyNumberFormat="1" applyAlignment="1">
      <alignment wrapText="1"/>
    </xf>
    <xf numFmtId="164" fontId="7" fillId="3" borderId="28" xfId="0" applyNumberFormat="1" applyAlignment="1">
      <alignment horizontal="right" wrapText="1"/>
    </xf>
    <xf numFmtId="164" fontId="7" fillId="3" borderId="28" xfId="0" applyNumberFormat="1" applyAlignment="1">
      <alignment horizontal="right" vertical="center" wrapText="1"/>
    </xf>
    <xf numFmtId="0" fontId="0" fillId="0" borderId="29" xfId="0" applyNumberFormat="1" applyAlignment="1">
      <alignment/>
    </xf>
    <xf numFmtId="0" fontId="5" fillId="0" borderId="29" xfId="0" applyNumberFormat="1" applyAlignment="1">
      <alignment/>
    </xf>
    <xf numFmtId="0" fontId="6" fillId="0" borderId="29" xfId="0" applyNumberFormat="1" applyAlignment="1">
      <alignment/>
    </xf>
    <xf numFmtId="0" fontId="7" fillId="0" borderId="29" xfId="0" applyNumberFormat="1" applyAlignment="1">
      <alignment/>
    </xf>
    <xf numFmtId="0" fontId="7" fillId="0" borderId="29" xfId="0" applyNumberFormat="1" applyAlignment="1">
      <alignment wrapText="1"/>
    </xf>
    <xf numFmtId="0" fontId="7" fillId="2" borderId="29" xfId="0" applyNumberFormat="1" applyAlignment="1">
      <alignment wrapText="1"/>
    </xf>
    <xf numFmtId="0" fontId="7" fillId="3" borderId="29" xfId="0" applyNumberFormat="1" applyAlignment="1">
      <alignment wrapText="1"/>
    </xf>
    <xf numFmtId="0" fontId="7" fillId="3" borderId="29" xfId="0" applyNumberFormat="1" applyAlignment="1">
      <alignment horizontal="center" wrapText="1"/>
    </xf>
    <xf numFmtId="0" fontId="7" fillId="3" borderId="29" xfId="0" applyNumberFormat="1" applyAlignment="1">
      <alignment horizontal="center" vertical="center" wrapText="1"/>
    </xf>
    <xf numFmtId="0" fontId="0" fillId="0" borderId="30" xfId="0" applyNumberFormat="1" applyAlignment="1">
      <alignment/>
    </xf>
    <xf numFmtId="0" fontId="5" fillId="0" borderId="30" xfId="0" applyNumberFormat="1" applyAlignment="1">
      <alignment/>
    </xf>
    <xf numFmtId="0" fontId="6" fillId="0" borderId="30" xfId="0" applyNumberFormat="1" applyAlignment="1">
      <alignment/>
    </xf>
    <xf numFmtId="0" fontId="7" fillId="0" borderId="30" xfId="0" applyNumberFormat="1" applyAlignment="1">
      <alignment/>
    </xf>
    <xf numFmtId="0" fontId="7" fillId="0" borderId="30" xfId="0" applyNumberFormat="1" applyAlignment="1">
      <alignment wrapText="1"/>
    </xf>
    <xf numFmtId="0" fontId="7" fillId="2" borderId="30" xfId="0" applyNumberFormat="1" applyAlignment="1">
      <alignment wrapText="1"/>
    </xf>
    <xf numFmtId="0" fontId="7" fillId="3" borderId="30" xfId="0" applyNumberFormat="1" applyAlignment="1">
      <alignment wrapText="1"/>
    </xf>
    <xf numFmtId="0" fontId="7" fillId="3" borderId="30" xfId="0" applyNumberFormat="1" applyAlignment="1">
      <alignment horizontal="right" wrapText="1"/>
    </xf>
    <xf numFmtId="0" fontId="7" fillId="3" borderId="30" xfId="0" applyNumberFormat="1" applyAlignment="1">
      <alignment horizontal="right" vertical="center" wrapText="1"/>
    </xf>
    <xf numFmtId="0" fontId="0" fillId="0" borderId="31" xfId="0" applyNumberFormat="1" applyAlignment="1">
      <alignment/>
    </xf>
    <xf numFmtId="0" fontId="5" fillId="0" borderId="31" xfId="0" applyNumberFormat="1" applyAlignment="1">
      <alignment/>
    </xf>
    <xf numFmtId="0" fontId="6" fillId="0" borderId="31" xfId="0" applyNumberFormat="1" applyAlignment="1">
      <alignment/>
    </xf>
    <xf numFmtId="0" fontId="7" fillId="0" borderId="31" xfId="0" applyNumberFormat="1" applyAlignment="1">
      <alignment/>
    </xf>
    <xf numFmtId="0" fontId="7" fillId="0" borderId="31" xfId="0" applyNumberFormat="1" applyAlignment="1">
      <alignment wrapText="1"/>
    </xf>
    <xf numFmtId="0" fontId="7" fillId="2" borderId="31" xfId="0" applyNumberFormat="1" applyAlignment="1">
      <alignment wrapText="1"/>
    </xf>
    <xf numFmtId="0" fontId="7" fillId="3" borderId="31" xfId="0" applyNumberFormat="1" applyAlignment="1">
      <alignment wrapText="1"/>
    </xf>
    <xf numFmtId="0" fontId="7" fillId="3" borderId="31" xfId="0" applyNumberFormat="1" applyAlignment="1">
      <alignment horizontal="right" wrapText="1"/>
    </xf>
    <xf numFmtId="0" fontId="7" fillId="3" borderId="31" xfId="0" applyNumberFormat="1" applyAlignment="1">
      <alignment horizontal="right" vertical="center" wrapText="1"/>
    </xf>
    <xf numFmtId="0" fontId="1" fillId="0" borderId="16" xfId="0" applyNumberFormat="1" applyAlignment="1">
      <alignment/>
    </xf>
    <xf numFmtId="0" fontId="13" fillId="0" borderId="16" xfId="0" applyNumberFormat="1" applyAlignment="1">
      <alignment/>
    </xf>
    <xf numFmtId="0" fontId="14" fillId="0" borderId="16" xfId="0" applyNumberFormat="1" applyAlignment="1">
      <alignment/>
    </xf>
    <xf numFmtId="0" fontId="14" fillId="0" borderId="16" xfId="0" applyNumberFormat="1" applyAlignment="1">
      <alignment wrapText="1"/>
    </xf>
    <xf numFmtId="0" fontId="14" fillId="2" borderId="16" xfId="0" applyNumberFormat="1" applyAlignment="1">
      <alignment wrapText="1"/>
    </xf>
    <xf numFmtId="0" fontId="14" fillId="3" borderId="16" xfId="0" applyNumberFormat="1" applyAlignment="1">
      <alignment wrapText="1"/>
    </xf>
    <xf numFmtId="0" fontId="14" fillId="3" borderId="16" xfId="0" applyNumberFormat="1" applyAlignment="1">
      <alignment horizontal="center" wrapText="1"/>
    </xf>
    <xf numFmtId="0" fontId="14" fillId="3" borderId="16" xfId="0" applyNumberFormat="1" applyAlignment="1">
      <alignment horizontal="center" vertical="center" wrapText="1"/>
    </xf>
    <xf numFmtId="0" fontId="13" fillId="0" borderId="4" xfId="0" applyNumberFormat="1" applyAlignment="1">
      <alignment/>
    </xf>
    <xf numFmtId="0" fontId="14" fillId="0" borderId="4" xfId="0" applyNumberFormat="1" applyAlignment="1">
      <alignment/>
    </xf>
    <xf numFmtId="0" fontId="14" fillId="0" borderId="4" xfId="0" applyNumberFormat="1" applyAlignment="1">
      <alignment wrapText="1"/>
    </xf>
    <xf numFmtId="0" fontId="14" fillId="2" borderId="4" xfId="0" applyNumberFormat="1" applyAlignment="1">
      <alignment wrapText="1"/>
    </xf>
    <xf numFmtId="0" fontId="14" fillId="3" borderId="4" xfId="0" applyNumberFormat="1" applyAlignment="1">
      <alignment wrapText="1"/>
    </xf>
    <xf numFmtId="0" fontId="14" fillId="3" borderId="4" xfId="0" applyNumberFormat="1" applyAlignment="1">
      <alignment horizontal="center" wrapText="1"/>
    </xf>
    <xf numFmtId="0" fontId="14" fillId="3" borderId="4" xfId="0" applyNumberFormat="1" applyAlignment="1">
      <alignment horizontal="center" vertical="top" wrapText="1"/>
    </xf>
    <xf numFmtId="0" fontId="14" fillId="3" borderId="4" xfId="0" applyNumberFormat="1" applyAlignment="1">
      <alignment horizontal="center" vertical="center" wrapText="1"/>
    </xf>
    <xf numFmtId="0" fontId="0" fillId="0" borderId="32" xfId="0" applyNumberFormat="1" applyAlignment="1">
      <alignment/>
    </xf>
    <xf numFmtId="0" fontId="0" fillId="0" borderId="33" xfId="0" applyNumberFormat="1" applyAlignment="1">
      <alignment/>
    </xf>
    <xf numFmtId="0" fontId="1" fillId="0" borderId="33" xfId="0" applyNumberFormat="1" applyAlignment="1">
      <alignment/>
    </xf>
    <xf numFmtId="0" fontId="13" fillId="0" borderId="33" xfId="0" applyNumberFormat="1" applyAlignment="1">
      <alignment/>
    </xf>
    <xf numFmtId="0" fontId="14" fillId="0" borderId="33" xfId="0" applyNumberFormat="1" applyAlignment="1">
      <alignment/>
    </xf>
    <xf numFmtId="0" fontId="14" fillId="0" borderId="33" xfId="0" applyNumberFormat="1" applyAlignment="1">
      <alignment wrapText="1"/>
    </xf>
    <xf numFmtId="0" fontId="14" fillId="2" borderId="33" xfId="0" applyNumberFormat="1" applyAlignment="1">
      <alignment wrapText="1"/>
    </xf>
    <xf numFmtId="0" fontId="14" fillId="3" borderId="33" xfId="0" applyNumberFormat="1" applyAlignment="1">
      <alignment wrapText="1"/>
    </xf>
    <xf numFmtId="0" fontId="14" fillId="3" borderId="33" xfId="0" applyNumberFormat="1" applyAlignment="1">
      <alignment horizontal="center" wrapText="1"/>
    </xf>
    <xf numFmtId="0" fontId="14" fillId="3" borderId="33" xfId="0" applyNumberFormat="1" applyAlignment="1">
      <alignment horizontal="center" vertical="center" wrapText="1"/>
    </xf>
    <xf numFmtId="0" fontId="1" fillId="0" borderId="28" xfId="0" applyNumberFormat="1" applyAlignment="1">
      <alignment/>
    </xf>
    <xf numFmtId="0" fontId="13" fillId="0" borderId="28" xfId="0" applyNumberFormat="1" applyAlignment="1">
      <alignment/>
    </xf>
    <xf numFmtId="0" fontId="14" fillId="0" borderId="28" xfId="0" applyNumberFormat="1" applyAlignment="1">
      <alignment/>
    </xf>
    <xf numFmtId="0" fontId="14" fillId="0" borderId="28" xfId="0" applyNumberFormat="1" applyAlignment="1">
      <alignment wrapText="1"/>
    </xf>
    <xf numFmtId="0" fontId="14" fillId="2" borderId="28" xfId="0" applyNumberFormat="1" applyAlignment="1">
      <alignment wrapText="1"/>
    </xf>
    <xf numFmtId="0" fontId="14" fillId="3" borderId="28" xfId="0" applyNumberFormat="1" applyAlignment="1">
      <alignment wrapText="1"/>
    </xf>
    <xf numFmtId="0" fontId="14" fillId="3" borderId="28" xfId="0" applyNumberFormat="1" applyAlignment="1">
      <alignment horizontal="center" wrapText="1"/>
    </xf>
    <xf numFmtId="0" fontId="14" fillId="3" borderId="28" xfId="0" applyNumberFormat="1" applyAlignment="1">
      <alignment horizontal="center" vertical="center" wrapText="1"/>
    </xf>
    <xf numFmtId="0" fontId="15" fillId="0" borderId="16" xfId="0" applyNumberFormat="1" applyAlignment="1">
      <alignment/>
    </xf>
    <xf numFmtId="0" fontId="16" fillId="0" borderId="16" xfId="0" applyNumberFormat="1" applyAlignment="1">
      <alignment/>
    </xf>
    <xf numFmtId="0" fontId="16" fillId="0" borderId="16" xfId="0" applyNumberFormat="1" applyAlignment="1">
      <alignment wrapText="1"/>
    </xf>
    <xf numFmtId="0" fontId="16" fillId="2" borderId="16" xfId="0" applyNumberFormat="1" applyAlignment="1">
      <alignment wrapText="1"/>
    </xf>
    <xf numFmtId="0" fontId="16" fillId="3" borderId="16" xfId="0" applyNumberFormat="1" applyAlignment="1">
      <alignment wrapText="1"/>
    </xf>
    <xf numFmtId="0" fontId="16" fillId="3" borderId="16" xfId="0" applyNumberFormat="1" applyAlignment="1">
      <alignment horizontal="center" wrapText="1"/>
    </xf>
    <xf numFmtId="0" fontId="16" fillId="3" borderId="16" xfId="0" applyNumberFormat="1" applyAlignment="1">
      <alignment horizontal="center" vertical="center" wrapText="1"/>
    </xf>
    <xf numFmtId="0" fontId="15" fillId="0" borderId="4" xfId="0" applyNumberFormat="1" applyAlignment="1">
      <alignment/>
    </xf>
    <xf numFmtId="0" fontId="16" fillId="0" borderId="4" xfId="0" applyNumberFormat="1" applyAlignment="1">
      <alignment/>
    </xf>
    <xf numFmtId="0" fontId="16" fillId="0" borderId="4" xfId="0" applyNumberFormat="1" applyAlignment="1">
      <alignment wrapText="1"/>
    </xf>
    <xf numFmtId="0" fontId="16" fillId="2" borderId="4" xfId="0" applyNumberFormat="1" applyAlignment="1">
      <alignment wrapText="1"/>
    </xf>
    <xf numFmtId="0" fontId="16" fillId="3" borderId="4" xfId="0" applyNumberFormat="1" applyAlignment="1">
      <alignment wrapText="1"/>
    </xf>
    <xf numFmtId="0" fontId="16" fillId="3" borderId="4" xfId="0" applyNumberFormat="1" applyAlignment="1">
      <alignment horizontal="center" wrapText="1"/>
    </xf>
    <xf numFmtId="0" fontId="16" fillId="3" borderId="4" xfId="0" applyNumberFormat="1" applyAlignment="1">
      <alignment horizontal="center" vertical="center" wrapText="1"/>
    </xf>
    <xf numFmtId="0" fontId="5" fillId="0" borderId="28" xfId="0" applyNumberFormat="1" applyAlignment="1">
      <alignment/>
    </xf>
    <xf numFmtId="0" fontId="15" fillId="0" borderId="28" xfId="0" applyNumberFormat="1" applyAlignment="1">
      <alignment/>
    </xf>
    <xf numFmtId="0" fontId="16" fillId="0" borderId="28" xfId="0" applyNumberFormat="1" applyAlignment="1">
      <alignment/>
    </xf>
    <xf numFmtId="0" fontId="16" fillId="0" borderId="28" xfId="0" applyNumberFormat="1" applyAlignment="1">
      <alignment wrapText="1"/>
    </xf>
    <xf numFmtId="0" fontId="16" fillId="2" borderId="28" xfId="0" applyNumberFormat="1" applyAlignment="1">
      <alignment wrapText="1"/>
    </xf>
    <xf numFmtId="0" fontId="16" fillId="3" borderId="28" xfId="0" applyNumberFormat="1" applyAlignment="1">
      <alignment wrapText="1"/>
    </xf>
    <xf numFmtId="0" fontId="16" fillId="3" borderId="28" xfId="0" applyNumberFormat="1" applyAlignment="1">
      <alignment horizontal="center" wrapText="1"/>
    </xf>
    <xf numFmtId="0" fontId="16" fillId="3" borderId="28" xfId="0" applyNumberFormat="1" applyAlignment="1">
      <alignment horizontal="center" vertical="center" wrapText="1"/>
    </xf>
    <xf numFmtId="0" fontId="1" fillId="0" borderId="15" xfId="0" applyNumberFormat="1" applyAlignment="1">
      <alignment/>
    </xf>
    <xf numFmtId="0" fontId="2" fillId="0" borderId="15" xfId="0" applyNumberFormat="1" applyAlignment="1">
      <alignment/>
    </xf>
    <xf numFmtId="0" fontId="3" fillId="0" borderId="15" xfId="0" applyNumberFormat="1" applyAlignment="1">
      <alignment/>
    </xf>
    <xf numFmtId="0" fontId="3" fillId="0" borderId="15" xfId="0" applyNumberFormat="1" applyAlignment="1">
      <alignment wrapText="1"/>
    </xf>
    <xf numFmtId="0" fontId="3" fillId="2" borderId="15" xfId="0" applyNumberFormat="1" applyAlignment="1">
      <alignment wrapText="1"/>
    </xf>
    <xf numFmtId="0" fontId="3" fillId="3" borderId="15" xfId="0" applyNumberFormat="1" applyAlignment="1">
      <alignment wrapText="1"/>
    </xf>
    <xf numFmtId="0" fontId="4" fillId="3" borderId="15" xfId="0" applyNumberFormat="1" applyAlignment="1">
      <alignment wrapText="1"/>
    </xf>
    <xf numFmtId="0" fontId="4" fillId="3" borderId="15" xfId="0" applyNumberFormat="1" applyAlignment="1">
      <alignment horizontal="left" wrapText="1"/>
    </xf>
    <xf numFmtId="0" fontId="4" fillId="3" borderId="15" xfId="0" applyNumberFormat="1" applyAlignment="1">
      <alignment horizontal="left" vertical="center" wrapText="1"/>
    </xf>
    <xf numFmtId="0" fontId="0" fillId="0" borderId="34" xfId="0" applyNumberFormat="1" applyAlignment="1">
      <alignment/>
    </xf>
    <xf numFmtId="0" fontId="1" fillId="0" borderId="34" xfId="0" applyNumberFormat="1" applyAlignment="1">
      <alignment/>
    </xf>
    <xf numFmtId="0" fontId="2" fillId="0" borderId="34" xfId="0" applyNumberFormat="1" applyAlignment="1">
      <alignment/>
    </xf>
    <xf numFmtId="0" fontId="3" fillId="0" borderId="34" xfId="0" applyNumberFormat="1" applyAlignment="1">
      <alignment/>
    </xf>
    <xf numFmtId="0" fontId="3" fillId="0" borderId="34" xfId="0" applyNumberFormat="1" applyAlignment="1">
      <alignment wrapText="1"/>
    </xf>
    <xf numFmtId="0" fontId="3" fillId="2" borderId="34" xfId="0" applyNumberFormat="1" applyAlignment="1">
      <alignment wrapText="1"/>
    </xf>
    <xf numFmtId="0" fontId="3" fillId="3" borderId="34" xfId="0" applyNumberFormat="1" applyAlignment="1">
      <alignment wrapText="1"/>
    </xf>
    <xf numFmtId="0" fontId="3" fillId="3" borderId="34" xfId="0" applyNumberFormat="1" applyAlignment="1">
      <alignment horizontal="left" wrapText="1"/>
    </xf>
    <xf numFmtId="0" fontId="3" fillId="3" borderId="34" xfId="0" applyNumberFormat="1" applyAlignment="1">
      <alignment horizontal="left" vertical="center" wrapText="1"/>
    </xf>
    <xf numFmtId="0" fontId="1" fillId="0" borderId="19" xfId="0" applyNumberFormat="1" applyAlignment="1">
      <alignment/>
    </xf>
    <xf numFmtId="0" fontId="13" fillId="0" borderId="19" xfId="0" applyNumberFormat="1" applyAlignment="1">
      <alignment/>
    </xf>
    <xf numFmtId="0" fontId="14" fillId="0" borderId="19" xfId="0" applyNumberFormat="1" applyAlignment="1">
      <alignment/>
    </xf>
    <xf numFmtId="0" fontId="14" fillId="0" borderId="19" xfId="0" applyNumberFormat="1" applyAlignment="1">
      <alignment wrapText="1"/>
    </xf>
    <xf numFmtId="0" fontId="14" fillId="2" borderId="19" xfId="0" applyNumberFormat="1" applyAlignment="1">
      <alignment wrapText="1"/>
    </xf>
    <xf numFmtId="0" fontId="14" fillId="3" borderId="19" xfId="0" applyNumberFormat="1" applyAlignment="1">
      <alignment wrapText="1"/>
    </xf>
    <xf numFmtId="0" fontId="14" fillId="3" borderId="19" xfId="0" applyNumberFormat="1" applyAlignment="1">
      <alignment horizontal="center" wrapText="1"/>
    </xf>
    <xf numFmtId="0" fontId="15" fillId="0" borderId="21" xfId="0" applyNumberFormat="1" applyAlignment="1">
      <alignment/>
    </xf>
    <xf numFmtId="0" fontId="16" fillId="0" borderId="21" xfId="0" applyNumberFormat="1" applyAlignment="1">
      <alignment/>
    </xf>
    <xf numFmtId="0" fontId="16" fillId="0" borderId="21" xfId="0" applyNumberFormat="1" applyAlignment="1">
      <alignment wrapText="1"/>
    </xf>
    <xf numFmtId="0" fontId="16" fillId="2" borderId="21" xfId="0" applyNumberFormat="1" applyAlignment="1">
      <alignment wrapText="1"/>
    </xf>
    <xf numFmtId="0" fontId="16" fillId="3" borderId="21" xfId="0" applyNumberFormat="1" applyAlignment="1">
      <alignment wrapText="1"/>
    </xf>
    <xf numFmtId="0" fontId="16" fillId="3" borderId="21" xfId="0" applyNumberFormat="1" applyAlignment="1">
      <alignment horizontal="right" wrapText="1"/>
    </xf>
    <xf numFmtId="164" fontId="15" fillId="0" borderId="21" xfId="0" applyNumberFormat="1" applyAlignment="1">
      <alignment/>
    </xf>
    <xf numFmtId="164" fontId="16" fillId="0" borderId="21" xfId="0" applyNumberFormat="1" applyAlignment="1">
      <alignment/>
    </xf>
    <xf numFmtId="164" fontId="16" fillId="0" borderId="21" xfId="0" applyNumberFormat="1" applyAlignment="1">
      <alignment wrapText="1"/>
    </xf>
    <xf numFmtId="164" fontId="16" fillId="2" borderId="21" xfId="0" applyNumberFormat="1" applyAlignment="1">
      <alignment wrapText="1"/>
    </xf>
    <xf numFmtId="164" fontId="16" fillId="3" borderId="21" xfId="0" applyNumberFormat="1" applyAlignment="1">
      <alignment wrapText="1"/>
    </xf>
    <xf numFmtId="164" fontId="16" fillId="3" borderId="21" xfId="0" applyNumberFormat="1" applyAlignment="1">
      <alignment horizontal="right" wrapText="1"/>
    </xf>
    <xf numFmtId="0" fontId="0" fillId="0" borderId="22" xfId="0" applyNumberFormat="1" applyAlignment="1">
      <alignment/>
    </xf>
    <xf numFmtId="0" fontId="0" fillId="0" borderId="23" xfId="0" applyNumberFormat="1" applyAlignment="1">
      <alignment/>
    </xf>
    <xf numFmtId="0" fontId="0" fillId="0" borderId="24" xfId="0" applyNumberFormat="1" applyAlignment="1">
      <alignment/>
    </xf>
    <xf numFmtId="164" fontId="0" fillId="0" borderId="24" xfId="0" applyNumberFormat="1" applyAlignment="1">
      <alignment/>
    </xf>
    <xf numFmtId="164" fontId="5" fillId="0" borderId="24" xfId="0" applyNumberFormat="1" applyAlignment="1">
      <alignment/>
    </xf>
    <xf numFmtId="164" fontId="15" fillId="0" borderId="24" xfId="0" applyNumberFormat="1" applyAlignment="1">
      <alignment/>
    </xf>
    <xf numFmtId="164" fontId="16" fillId="0" borderId="24" xfId="0" applyNumberFormat="1" applyAlignment="1">
      <alignment/>
    </xf>
    <xf numFmtId="164" fontId="16" fillId="0" borderId="24" xfId="0" applyNumberFormat="1" applyAlignment="1">
      <alignment wrapText="1"/>
    </xf>
    <xf numFmtId="164" fontId="16" fillId="2" borderId="24" xfId="0" applyNumberFormat="1" applyAlignment="1">
      <alignment wrapText="1"/>
    </xf>
    <xf numFmtId="164" fontId="16" fillId="3" borderId="24" xfId="0" applyNumberFormat="1" applyAlignment="1">
      <alignment wrapText="1"/>
    </xf>
    <xf numFmtId="164" fontId="16" fillId="3" borderId="24" xfId="0" applyNumberFormat="1" applyAlignment="1">
      <alignment horizontal="right" wrapText="1"/>
    </xf>
    <xf numFmtId="0" fontId="2" fillId="0" borderId="16" xfId="0" applyNumberFormat="1" applyAlignment="1">
      <alignment/>
    </xf>
    <xf numFmtId="0" fontId="3" fillId="0" borderId="16" xfId="0" applyNumberFormat="1" applyAlignment="1">
      <alignment/>
    </xf>
    <xf numFmtId="0" fontId="3" fillId="0" borderId="16" xfId="0" applyNumberFormat="1" applyAlignment="1">
      <alignment wrapText="1"/>
    </xf>
    <xf numFmtId="0" fontId="3" fillId="2" borderId="16" xfId="0" applyNumberFormat="1" applyAlignment="1">
      <alignment wrapText="1"/>
    </xf>
    <xf numFmtId="0" fontId="3" fillId="3" borderId="16" xfId="0" applyNumberFormat="1" applyAlignment="1">
      <alignment wrapText="1"/>
    </xf>
    <xf numFmtId="0" fontId="3" fillId="3" borderId="16" xfId="0" applyNumberFormat="1" applyAlignment="1">
      <alignment horizontal="left" wrapText="1"/>
    </xf>
    <xf numFmtId="0" fontId="3" fillId="3" borderId="16" xfId="0" applyNumberFormat="1" applyAlignment="1">
      <alignment horizontal="left" vertical="center" wrapText="1"/>
    </xf>
    <xf numFmtId="0" fontId="1" fillId="0" borderId="26" xfId="0" applyNumberFormat="1" applyAlignment="1">
      <alignment/>
    </xf>
    <xf numFmtId="0" fontId="13" fillId="0" borderId="26" xfId="0" applyNumberFormat="1" applyAlignment="1">
      <alignment/>
    </xf>
    <xf numFmtId="0" fontId="14" fillId="0" borderId="26" xfId="0" applyNumberFormat="1" applyAlignment="1">
      <alignment/>
    </xf>
    <xf numFmtId="0" fontId="14" fillId="0" borderId="26" xfId="0" applyNumberFormat="1" applyAlignment="1">
      <alignment wrapText="1"/>
    </xf>
    <xf numFmtId="0" fontId="14" fillId="2" borderId="26" xfId="0" applyNumberFormat="1" applyAlignment="1">
      <alignment wrapText="1"/>
    </xf>
    <xf numFmtId="0" fontId="14" fillId="3" borderId="26" xfId="0" applyNumberFormat="1" applyAlignment="1">
      <alignment wrapText="1"/>
    </xf>
    <xf numFmtId="0" fontId="14" fillId="3" borderId="26" xfId="0" applyNumberFormat="1" applyAlignment="1">
      <alignment horizontal="center" wrapText="1"/>
    </xf>
    <xf numFmtId="0" fontId="16" fillId="3" borderId="4" xfId="0" applyNumberFormat="1" applyAlignment="1">
      <alignment horizontal="right" wrapText="1"/>
    </xf>
    <xf numFmtId="164" fontId="15" fillId="0" borderId="4" xfId="0" applyNumberFormat="1" applyAlignment="1">
      <alignment/>
    </xf>
    <xf numFmtId="164" fontId="16" fillId="0" borderId="4" xfId="0" applyNumberFormat="1" applyAlignment="1">
      <alignment/>
    </xf>
    <xf numFmtId="164" fontId="16" fillId="0" borderId="4" xfId="0" applyNumberFormat="1" applyAlignment="1">
      <alignment wrapText="1"/>
    </xf>
    <xf numFmtId="164" fontId="16" fillId="2" borderId="4" xfId="0" applyNumberFormat="1" applyAlignment="1">
      <alignment wrapText="1"/>
    </xf>
    <xf numFmtId="164" fontId="16" fillId="3" borderId="4" xfId="0" applyNumberFormat="1" applyAlignment="1">
      <alignment wrapText="1"/>
    </xf>
    <xf numFmtId="164" fontId="16" fillId="3" borderId="4" xfId="0" applyNumberFormat="1" applyAlignment="1">
      <alignment horizontal="right" wrapText="1"/>
    </xf>
    <xf numFmtId="164" fontId="15" fillId="0" borderId="28" xfId="0" applyNumberFormat="1" applyAlignment="1">
      <alignment/>
    </xf>
    <xf numFmtId="164" fontId="16" fillId="0" borderId="28" xfId="0" applyNumberFormat="1" applyAlignment="1">
      <alignment/>
    </xf>
    <xf numFmtId="164" fontId="16" fillId="0" borderId="28" xfId="0" applyNumberFormat="1" applyAlignment="1">
      <alignment wrapText="1"/>
    </xf>
    <xf numFmtId="164" fontId="16" fillId="2" borderId="28" xfId="0" applyNumberFormat="1" applyAlignment="1">
      <alignment wrapText="1"/>
    </xf>
    <xf numFmtId="164" fontId="16" fillId="3" borderId="28" xfId="0" applyNumberFormat="1" applyAlignment="1">
      <alignment wrapText="1"/>
    </xf>
    <xf numFmtId="164" fontId="16" fillId="3" borderId="28" xfId="0" applyNumberFormat="1" applyAlignment="1">
      <alignment horizontal="right" wrapText="1"/>
    </xf>
    <xf numFmtId="0" fontId="16" fillId="3" borderId="28" xfId="0" applyNumberFormat="1" applyAlignment="1">
      <alignment horizontal="right" wrapText="1"/>
    </xf>
    <xf numFmtId="0" fontId="3" fillId="3" borderId="15" xfId="0" applyNumberFormat="1" applyAlignment="1">
      <alignment horizontal="left" wrapText="1"/>
    </xf>
    <xf numFmtId="0" fontId="3" fillId="3" borderId="15" xfId="0" applyNumberFormat="1" applyAlignment="1">
      <alignment horizontal="left" vertical="center" wrapText="1"/>
    </xf>
    <xf numFmtId="0" fontId="1" fillId="0" borderId="25" xfId="0" applyNumberFormat="1" applyAlignment="1">
      <alignment/>
    </xf>
    <xf numFmtId="0" fontId="13" fillId="0" borderId="25" xfId="0" applyNumberFormat="1" applyAlignment="1">
      <alignment/>
    </xf>
    <xf numFmtId="0" fontId="14" fillId="0" borderId="25" xfId="0" applyNumberFormat="1" applyAlignment="1">
      <alignment/>
    </xf>
    <xf numFmtId="0" fontId="14" fillId="0" borderId="25" xfId="0" applyNumberFormat="1" applyAlignment="1">
      <alignment wrapText="1"/>
    </xf>
    <xf numFmtId="0" fontId="14" fillId="2" borderId="25" xfId="0" applyNumberFormat="1" applyAlignment="1">
      <alignment wrapText="1"/>
    </xf>
    <xf numFmtId="0" fontId="14" fillId="3" borderId="25" xfId="0" applyNumberFormat="1" applyAlignment="1">
      <alignment wrapText="1"/>
    </xf>
    <xf numFmtId="0" fontId="14" fillId="3" borderId="25" xfId="0" applyNumberFormat="1" applyAlignment="1">
      <alignment horizontal="center" wrapText="1"/>
    </xf>
    <xf numFmtId="0" fontId="5" fillId="0" borderId="3" xfId="0" applyNumberFormat="1" applyAlignment="1">
      <alignment/>
    </xf>
    <xf numFmtId="0" fontId="15" fillId="0" borderId="3" xfId="0" applyNumberFormat="1" applyAlignment="1">
      <alignment/>
    </xf>
    <xf numFmtId="0" fontId="16" fillId="0" borderId="3" xfId="0" applyNumberFormat="1" applyAlignment="1">
      <alignment/>
    </xf>
    <xf numFmtId="0" fontId="16" fillId="0" borderId="3" xfId="0" applyNumberFormat="1" applyAlignment="1">
      <alignment wrapText="1"/>
    </xf>
    <xf numFmtId="0" fontId="16" fillId="2" borderId="3" xfId="0" applyNumberFormat="1" applyAlignment="1">
      <alignment wrapText="1"/>
    </xf>
    <xf numFmtId="0" fontId="16" fillId="3" borderId="3" xfId="0" applyNumberFormat="1" applyAlignment="1">
      <alignment wrapText="1"/>
    </xf>
    <xf numFmtId="0" fontId="16" fillId="3" borderId="3" xfId="0" applyNumberFormat="1" applyAlignment="1">
      <alignment horizontal="right" wrapText="1"/>
    </xf>
    <xf numFmtId="164" fontId="0" fillId="0" borderId="3" xfId="0" applyNumberFormat="1" applyAlignment="1">
      <alignment/>
    </xf>
    <xf numFmtId="164" fontId="5" fillId="0" borderId="3" xfId="0" applyNumberFormat="1" applyAlignment="1">
      <alignment/>
    </xf>
    <xf numFmtId="164" fontId="15" fillId="0" borderId="3" xfId="0" applyNumberFormat="1" applyAlignment="1">
      <alignment/>
    </xf>
    <xf numFmtId="164" fontId="16" fillId="0" borderId="3" xfId="0" applyNumberFormat="1" applyAlignment="1">
      <alignment/>
    </xf>
    <xf numFmtId="164" fontId="16" fillId="0" borderId="3" xfId="0" applyNumberFormat="1" applyAlignment="1">
      <alignment wrapText="1"/>
    </xf>
    <xf numFmtId="164" fontId="16" fillId="2" borderId="3" xfId="0" applyNumberFormat="1" applyAlignment="1">
      <alignment wrapText="1"/>
    </xf>
    <xf numFmtId="164" fontId="16" fillId="3" borderId="3" xfId="0" applyNumberFormat="1" applyAlignment="1">
      <alignment wrapText="1"/>
    </xf>
    <xf numFmtId="164" fontId="16" fillId="3" borderId="3" xfId="0" applyNumberFormat="1" applyAlignment="1">
      <alignment horizontal="right" wrapText="1"/>
    </xf>
    <xf numFmtId="164" fontId="0" fillId="0" borderId="27" xfId="0" applyNumberFormat="1" applyAlignment="1">
      <alignment/>
    </xf>
    <xf numFmtId="164" fontId="5" fillId="0" borderId="27" xfId="0" applyNumberFormat="1" applyAlignment="1">
      <alignment/>
    </xf>
    <xf numFmtId="164" fontId="15" fillId="0" borderId="27" xfId="0" applyNumberFormat="1" applyAlignment="1">
      <alignment/>
    </xf>
    <xf numFmtId="164" fontId="16" fillId="0" borderId="27" xfId="0" applyNumberFormat="1" applyAlignment="1">
      <alignment/>
    </xf>
    <xf numFmtId="164" fontId="16" fillId="0" borderId="27" xfId="0" applyNumberFormat="1" applyAlignment="1">
      <alignment wrapText="1"/>
    </xf>
    <xf numFmtId="164" fontId="16" fillId="2" borderId="27" xfId="0" applyNumberFormat="1" applyAlignment="1">
      <alignment wrapText="1"/>
    </xf>
    <xf numFmtId="164" fontId="16" fillId="3" borderId="27" xfId="0" applyNumberFormat="1" applyAlignment="1">
      <alignment wrapText="1"/>
    </xf>
    <xf numFmtId="164" fontId="16" fillId="3" borderId="27" xfId="0" applyNumberFormat="1" applyAlignment="1">
      <alignment horizontal="right" wrapText="1"/>
    </xf>
    <xf numFmtId="0" fontId="12" fillId="3" borderId="0" xfId="0" applyNumberFormat="1" applyAlignment="1">
      <alignment horizontal="right" wrapText="1"/>
    </xf>
    <xf numFmtId="0" fontId="0" fillId="0" borderId="35" xfId="0" applyNumberFormat="1" applyAlignment="1">
      <alignment/>
    </xf>
    <xf numFmtId="0" fontId="10" fillId="0" borderId="35" xfId="0" applyNumberFormat="1" applyAlignment="1">
      <alignment/>
    </xf>
    <xf numFmtId="0" fontId="11" fillId="0" borderId="35" xfId="0" applyNumberFormat="1" applyAlignment="1">
      <alignment/>
    </xf>
    <xf numFmtId="0" fontId="12" fillId="0" borderId="35" xfId="0" applyNumberFormat="1" applyAlignment="1">
      <alignment/>
    </xf>
    <xf numFmtId="0" fontId="12" fillId="0" borderId="35" xfId="0" applyNumberFormat="1" applyAlignment="1">
      <alignment wrapText="1"/>
    </xf>
    <xf numFmtId="0" fontId="12" fillId="2" borderId="35" xfId="0" applyNumberFormat="1" applyAlignment="1">
      <alignment wrapText="1"/>
    </xf>
    <xf numFmtId="0" fontId="12" fillId="3" borderId="35" xfId="0" applyNumberFormat="1" applyAlignment="1">
      <alignment wrapText="1"/>
    </xf>
    <xf numFmtId="0" fontId="12" fillId="3" borderId="35" xfId="0" applyNumberFormat="1" applyAlignment="1">
      <alignment horizontal="right" wrapText="1"/>
    </xf>
    <xf numFmtId="0" fontId="0" fillId="0" borderId="27" xfId="0" applyNumberFormat="1" applyAlignment="1">
      <alignment/>
    </xf>
    <xf numFmtId="0" fontId="0" fillId="0" borderId="28" xfId="0" applyNumberFormat="1" applyAlignment="1">
      <alignment/>
    </xf>
    <xf numFmtId="0" fontId="1" fillId="0" borderId="28" xfId="0" applyNumberFormat="1" applyAlignment="1">
      <alignment/>
    </xf>
    <xf numFmtId="0" fontId="13" fillId="0" borderId="28" xfId="0" applyNumberFormat="1" applyAlignment="1">
      <alignment/>
    </xf>
    <xf numFmtId="0" fontId="14" fillId="0" borderId="28" xfId="0" applyNumberFormat="1" applyAlignment="1">
      <alignment/>
    </xf>
    <xf numFmtId="0" fontId="14" fillId="0" borderId="28" xfId="0" applyNumberFormat="1" applyAlignment="1">
      <alignment wrapText="1"/>
    </xf>
    <xf numFmtId="0" fontId="14" fillId="2" borderId="28" xfId="0" applyNumberFormat="1" applyAlignment="1">
      <alignment wrapText="1"/>
    </xf>
    <xf numFmtId="0" fontId="14" fillId="3" borderId="28" xfId="0" applyNumberFormat="1" applyAlignment="1">
      <alignment wrapText="1"/>
    </xf>
    <xf numFmtId="0" fontId="14" fillId="3" borderId="28" xfId="0" applyNumberFormat="1" applyAlignment="1">
      <alignment horizontal="center" wrapText="1"/>
    </xf>
    <xf numFmtId="0" fontId="14" fillId="3" borderId="28" xfId="0" applyNumberFormat="1" applyAlignment="1">
      <alignment horizontal="center" vertical="center" wrapText="1"/>
    </xf>
    <xf numFmtId="0" fontId="5" fillId="0" borderId="24" xfId="0" applyNumberFormat="1" applyAlignment="1">
      <alignment/>
    </xf>
    <xf numFmtId="0" fontId="15" fillId="0" borderId="24" xfId="0" applyNumberFormat="1" applyAlignment="1">
      <alignment/>
    </xf>
    <xf numFmtId="0" fontId="16" fillId="0" borderId="24" xfId="0" applyNumberFormat="1" applyAlignment="1">
      <alignment/>
    </xf>
    <xf numFmtId="0" fontId="16" fillId="0" borderId="24" xfId="0" applyNumberFormat="1" applyAlignment="1">
      <alignment wrapText="1"/>
    </xf>
    <xf numFmtId="0" fontId="16" fillId="2" borderId="24" xfId="0" applyNumberFormat="1" applyAlignment="1">
      <alignment wrapText="1"/>
    </xf>
    <xf numFmtId="0" fontId="16" fillId="3" borderId="24" xfId="0" applyNumberFormat="1" applyAlignment="1">
      <alignment wrapText="1"/>
    </xf>
    <xf numFmtId="0" fontId="16" fillId="3" borderId="24" xfId="0" applyNumberFormat="1" applyAlignment="1">
      <alignment horizontal="right" wrapText="1"/>
    </xf>
    <xf numFmtId="0" fontId="1" fillId="0" borderId="29" xfId="0" applyNumberFormat="1" applyAlignment="1">
      <alignment/>
    </xf>
    <xf numFmtId="0" fontId="13" fillId="0" borderId="29" xfId="0" applyNumberFormat="1" applyAlignment="1">
      <alignment/>
    </xf>
    <xf numFmtId="0" fontId="14" fillId="0" borderId="29" xfId="0" applyNumberFormat="1" applyAlignment="1">
      <alignment/>
    </xf>
    <xf numFmtId="0" fontId="14" fillId="0" borderId="29" xfId="0" applyNumberFormat="1" applyAlignment="1">
      <alignment wrapText="1"/>
    </xf>
    <xf numFmtId="0" fontId="14" fillId="2" borderId="29" xfId="0" applyNumberFormat="1" applyAlignment="1">
      <alignment wrapText="1"/>
    </xf>
    <xf numFmtId="0" fontId="14" fillId="3" borderId="29" xfId="0" applyNumberFormat="1" applyAlignment="1">
      <alignment wrapText="1"/>
    </xf>
    <xf numFmtId="0" fontId="14" fillId="3" borderId="29" xfId="0" applyNumberFormat="1" applyAlignment="1">
      <alignment horizontal="center" wrapText="1"/>
    </xf>
    <xf numFmtId="0" fontId="15" fillId="0" borderId="30" xfId="0" applyNumberFormat="1" applyAlignment="1">
      <alignment/>
    </xf>
    <xf numFmtId="0" fontId="16" fillId="0" borderId="30" xfId="0" applyNumberFormat="1" applyAlignment="1">
      <alignment/>
    </xf>
    <xf numFmtId="0" fontId="16" fillId="0" borderId="30" xfId="0" applyNumberFormat="1" applyAlignment="1">
      <alignment wrapText="1"/>
    </xf>
    <xf numFmtId="0" fontId="16" fillId="2" borderId="30" xfId="0" applyNumberFormat="1" applyAlignment="1">
      <alignment wrapText="1"/>
    </xf>
    <xf numFmtId="0" fontId="16" fillId="3" borderId="30" xfId="0" applyNumberFormat="1" applyAlignment="1">
      <alignment wrapText="1"/>
    </xf>
    <xf numFmtId="0" fontId="16" fillId="3" borderId="30" xfId="0" applyNumberFormat="1" applyAlignment="1">
      <alignment horizontal="right" wrapText="1"/>
    </xf>
    <xf numFmtId="0" fontId="15" fillId="0" borderId="31" xfId="0" applyNumberFormat="1" applyAlignment="1">
      <alignment/>
    </xf>
    <xf numFmtId="0" fontId="16" fillId="0" borderId="31" xfId="0" applyNumberFormat="1" applyAlignment="1">
      <alignment/>
    </xf>
    <xf numFmtId="0" fontId="16" fillId="0" borderId="31" xfId="0" applyNumberFormat="1" applyAlignment="1">
      <alignment wrapText="1"/>
    </xf>
    <xf numFmtId="0" fontId="16" fillId="2" borderId="31" xfId="0" applyNumberFormat="1" applyAlignment="1">
      <alignment wrapText="1"/>
    </xf>
    <xf numFmtId="0" fontId="16" fillId="3" borderId="31" xfId="0" applyNumberFormat="1" applyAlignment="1">
      <alignment wrapText="1"/>
    </xf>
    <xf numFmtId="0" fontId="16" fillId="3" borderId="31" xfId="0" applyNumberFormat="1" applyAlignment="1">
      <alignment horizontal="right" wrapText="1"/>
    </xf>
    <xf numFmtId="0" fontId="14" fillId="3" borderId="26" xfId="0" applyNumberFormat="1" applyAlignment="1">
      <alignment horizontal="center" vertical="center" wrapText="1"/>
    </xf>
    <xf numFmtId="0" fontId="0" fillId="0" borderId="36" xfId="0" applyNumberFormat="1" applyAlignment="1">
      <alignment/>
    </xf>
    <xf numFmtId="0" fontId="1" fillId="0" borderId="36" xfId="0" applyNumberFormat="1" applyAlignment="1">
      <alignment/>
    </xf>
    <xf numFmtId="0" fontId="2" fillId="0" borderId="36" xfId="0" applyNumberFormat="1" applyAlignment="1">
      <alignment/>
    </xf>
    <xf numFmtId="0" fontId="3" fillId="0" borderId="36" xfId="0" applyNumberFormat="1" applyAlignment="1">
      <alignment/>
    </xf>
    <xf numFmtId="0" fontId="3" fillId="0" borderId="36" xfId="0" applyNumberFormat="1" applyAlignment="1">
      <alignment wrapText="1"/>
    </xf>
    <xf numFmtId="0" fontId="3" fillId="2" borderId="36" xfId="0" applyNumberFormat="1" applyAlignment="1">
      <alignment wrapText="1"/>
    </xf>
    <xf numFmtId="0" fontId="3" fillId="3" borderId="36" xfId="0" applyNumberFormat="1" applyAlignment="1">
      <alignment wrapText="1"/>
    </xf>
    <xf numFmtId="0" fontId="3" fillId="3" borderId="36" xfId="0" applyNumberFormat="1" applyAlignment="1">
      <alignment horizontal="left" wrapText="1"/>
    </xf>
    <xf numFmtId="0" fontId="3" fillId="3" borderId="36" xfId="0" applyNumberFormat="1" applyAlignment="1">
      <alignment horizontal="left" vertical="center" wrapText="1"/>
    </xf>
    <xf numFmtId="164" fontId="0" fillId="0" borderId="30" xfId="0" applyNumberFormat="1" applyAlignment="1">
      <alignment/>
    </xf>
    <xf numFmtId="164" fontId="5" fillId="0" borderId="30" xfId="0" applyNumberFormat="1" applyAlignment="1">
      <alignment/>
    </xf>
    <xf numFmtId="164" fontId="15" fillId="0" borderId="30" xfId="0" applyNumberFormat="1" applyAlignment="1">
      <alignment/>
    </xf>
    <xf numFmtId="164" fontId="16" fillId="0" borderId="30" xfId="0" applyNumberFormat="1" applyAlignment="1">
      <alignment/>
    </xf>
    <xf numFmtId="164" fontId="16" fillId="0" borderId="30" xfId="0" applyNumberFormat="1" applyAlignment="1">
      <alignment wrapText="1"/>
    </xf>
    <xf numFmtId="164" fontId="16" fillId="2" borderId="30" xfId="0" applyNumberFormat="1" applyAlignment="1">
      <alignment wrapText="1"/>
    </xf>
    <xf numFmtId="164" fontId="16" fillId="3" borderId="30" xfId="0" applyNumberFormat="1" applyAlignment="1">
      <alignment wrapText="1"/>
    </xf>
    <xf numFmtId="164" fontId="16" fillId="3" borderId="30" xfId="0" applyNumberFormat="1" applyAlignment="1">
      <alignment horizontal="right" wrapText="1"/>
    </xf>
    <xf numFmtId="0" fontId="0" fillId="0" borderId="31" xfId="0" applyNumberFormat="1" applyAlignment="1">
      <alignment/>
    </xf>
    <xf numFmtId="164" fontId="0" fillId="0" borderId="31" xfId="0" applyNumberFormat="1" applyAlignment="1">
      <alignment/>
    </xf>
    <xf numFmtId="164" fontId="5" fillId="0" borderId="31" xfId="0" applyNumberFormat="1" applyAlignment="1">
      <alignment/>
    </xf>
    <xf numFmtId="164" fontId="15" fillId="0" borderId="31" xfId="0" applyNumberFormat="1" applyAlignment="1">
      <alignment/>
    </xf>
    <xf numFmtId="164" fontId="16" fillId="0" borderId="31" xfId="0" applyNumberFormat="1" applyAlignment="1">
      <alignment/>
    </xf>
    <xf numFmtId="164" fontId="16" fillId="0" borderId="31" xfId="0" applyNumberFormat="1" applyAlignment="1">
      <alignment wrapText="1"/>
    </xf>
    <xf numFmtId="164" fontId="16" fillId="2" borderId="31" xfId="0" applyNumberFormat="1" applyAlignment="1">
      <alignment wrapText="1"/>
    </xf>
    <xf numFmtId="164" fontId="16" fillId="3" borderId="31" xfId="0" applyNumberFormat="1" applyAlignment="1">
      <alignment wrapText="1"/>
    </xf>
    <xf numFmtId="164" fontId="16" fillId="3" borderId="31" xfId="0" applyNumberFormat="1" applyAlignment="1">
      <alignment horizontal="right" wrapText="1"/>
    </xf>
    <xf numFmtId="0" fontId="4" fillId="3" borderId="15" xfId="0" applyNumberFormat="1" applyAlignment="1">
      <alignment horizontal="center" wrapText="1"/>
    </xf>
    <xf numFmtId="0" fontId="4" fillId="3" borderId="15" xfId="0" applyNumberFormat="1" applyAlignment="1">
      <alignment horizontal="center" vertical="center" wrapText="1"/>
    </xf>
    <xf numFmtId="0" fontId="0" fillId="0" borderId="37" xfId="0" applyNumberFormat="1" applyAlignment="1">
      <alignment/>
    </xf>
    <xf numFmtId="0" fontId="1" fillId="0" borderId="37" xfId="0" applyNumberFormat="1" applyAlignment="1">
      <alignment/>
    </xf>
    <xf numFmtId="0" fontId="13" fillId="0" borderId="37" xfId="0" applyNumberFormat="1" applyAlignment="1">
      <alignment/>
    </xf>
    <xf numFmtId="0" fontId="14" fillId="0" borderId="37" xfId="0" applyNumberFormat="1" applyAlignment="1">
      <alignment/>
    </xf>
    <xf numFmtId="0" fontId="14" fillId="0" borderId="37" xfId="0" applyNumberFormat="1" applyAlignment="1">
      <alignment wrapText="1"/>
    </xf>
    <xf numFmtId="0" fontId="14" fillId="2" borderId="37" xfId="0" applyNumberFormat="1" applyAlignment="1">
      <alignment wrapText="1"/>
    </xf>
    <xf numFmtId="0" fontId="14" fillId="3" borderId="37" xfId="0" applyNumberFormat="1" applyAlignment="1">
      <alignment wrapText="1"/>
    </xf>
    <xf numFmtId="0" fontId="14" fillId="3" borderId="37" xfId="0" applyNumberFormat="1" applyAlignment="1">
      <alignment horizontal="center" wrapText="1"/>
    </xf>
    <xf numFmtId="0" fontId="0" fillId="0" borderId="38" xfId="0" applyNumberFormat="1" applyAlignment="1">
      <alignment/>
    </xf>
    <xf numFmtId="164" fontId="0" fillId="0" borderId="38" xfId="0" applyNumberFormat="1" applyAlignment="1">
      <alignment/>
    </xf>
    <xf numFmtId="164" fontId="5" fillId="0" borderId="38" xfId="0" applyNumberFormat="1" applyAlignment="1">
      <alignment/>
    </xf>
    <xf numFmtId="164" fontId="15" fillId="0" borderId="38" xfId="0" applyNumberFormat="1" applyAlignment="1">
      <alignment/>
    </xf>
    <xf numFmtId="164" fontId="16" fillId="0" borderId="38" xfId="0" applyNumberFormat="1" applyAlignment="1">
      <alignment/>
    </xf>
    <xf numFmtId="164" fontId="16" fillId="0" borderId="38" xfId="0" applyNumberFormat="1" applyAlignment="1">
      <alignment wrapText="1"/>
    </xf>
    <xf numFmtId="164" fontId="16" fillId="2" borderId="38" xfId="0" applyNumberFormat="1" applyAlignment="1">
      <alignment wrapText="1"/>
    </xf>
    <xf numFmtId="164" fontId="16" fillId="3" borderId="38" xfId="0" applyNumberFormat="1" applyAlignment="1">
      <alignment wrapText="1"/>
    </xf>
    <xf numFmtId="164" fontId="16" fillId="3" borderId="38" xfId="0" applyNumberFormat="1" applyAlignment="1">
      <alignment horizontal="right" wrapText="1"/>
    </xf>
    <xf numFmtId="0" fontId="5" fillId="0" borderId="38" xfId="0" applyNumberFormat="1" applyAlignment="1">
      <alignment/>
    </xf>
    <xf numFmtId="0" fontId="15" fillId="0" borderId="38" xfId="0" applyNumberFormat="1" applyAlignment="1">
      <alignment/>
    </xf>
    <xf numFmtId="0" fontId="16" fillId="0" borderId="38" xfId="0" applyNumberFormat="1" applyAlignment="1">
      <alignment/>
    </xf>
    <xf numFmtId="0" fontId="16" fillId="0" borderId="38" xfId="0" applyNumberFormat="1" applyAlignment="1">
      <alignment wrapText="1"/>
    </xf>
    <xf numFmtId="0" fontId="16" fillId="2" borderId="38" xfId="0" applyNumberFormat="1" applyAlignment="1">
      <alignment wrapText="1"/>
    </xf>
    <xf numFmtId="0" fontId="16" fillId="3" borderId="38" xfId="0" applyNumberFormat="1" applyAlignment="1">
      <alignment wrapText="1"/>
    </xf>
    <xf numFmtId="0" fontId="16" fillId="3" borderId="38" xfId="0" applyNumberFormat="1" applyAlignment="1">
      <alignment horizontal="right" wrapText="1"/>
    </xf>
    <xf numFmtId="0" fontId="0" fillId="0" borderId="39" xfId="0" applyNumberFormat="1" applyAlignment="1">
      <alignment/>
    </xf>
    <xf numFmtId="0" fontId="5" fillId="0" borderId="39" xfId="0" applyNumberFormat="1" applyAlignment="1">
      <alignment/>
    </xf>
    <xf numFmtId="0" fontId="15" fillId="0" borderId="39" xfId="0" applyNumberFormat="1" applyAlignment="1">
      <alignment/>
    </xf>
    <xf numFmtId="0" fontId="16" fillId="0" borderId="39" xfId="0" applyNumberFormat="1" applyAlignment="1">
      <alignment/>
    </xf>
    <xf numFmtId="0" fontId="16" fillId="0" borderId="39" xfId="0" applyNumberFormat="1" applyAlignment="1">
      <alignment wrapText="1"/>
    </xf>
    <xf numFmtId="0" fontId="16" fillId="2" borderId="39" xfId="0" applyNumberFormat="1" applyAlignment="1">
      <alignment wrapText="1"/>
    </xf>
    <xf numFmtId="0" fontId="16" fillId="3" borderId="39" xfId="0" applyNumberFormat="1" applyAlignment="1">
      <alignment wrapText="1"/>
    </xf>
    <xf numFmtId="0" fontId="16" fillId="3" borderId="39" xfId="0" applyNumberFormat="1" applyAlignment="1">
      <alignment horizontal="right" wrapText="1"/>
    </xf>
    <xf numFmtId="0" fontId="16" fillId="3" borderId="30" xfId="0" applyNumberFormat="1" applyAlignment="1">
      <alignment horizontal="center" wrapText="1"/>
    </xf>
    <xf numFmtId="0" fontId="16" fillId="3" borderId="30" xfId="0" applyNumberFormat="1" applyAlignment="1">
      <alignment horizontal="center" vertical="center" wrapText="1"/>
    </xf>
    <xf numFmtId="0" fontId="16" fillId="3" borderId="31" xfId="0" applyNumberFormat="1" applyAlignment="1">
      <alignment horizontal="center" wrapText="1"/>
    </xf>
    <xf numFmtId="0" fontId="16" fillId="3" borderId="31" xfId="0" applyNumberFormat="1" applyAlignment="1">
      <alignment horizontal="center" vertical="center" wrapText="1"/>
    </xf>
    <xf numFmtId="164" fontId="0" fillId="0" borderId="28" xfId="0" applyNumberFormat="1" applyAlignment="1">
      <alignment/>
    </xf>
    <xf numFmtId="164" fontId="5" fillId="0" borderId="28" xfId="0" applyNumberFormat="1" applyAlignment="1">
      <alignment/>
    </xf>
    <xf numFmtId="164" fontId="15" fillId="0" borderId="28" xfId="0" applyNumberFormat="1" applyAlignment="1">
      <alignment/>
    </xf>
    <xf numFmtId="164" fontId="16" fillId="0" borderId="28" xfId="0" applyNumberFormat="1" applyAlignment="1">
      <alignment/>
    </xf>
    <xf numFmtId="164" fontId="16" fillId="0" borderId="28" xfId="0" applyNumberFormat="1" applyAlignment="1">
      <alignment wrapText="1"/>
    </xf>
    <xf numFmtId="164" fontId="16" fillId="2" borderId="28" xfId="0" applyNumberFormat="1" applyAlignment="1">
      <alignment wrapText="1"/>
    </xf>
    <xf numFmtId="164" fontId="16" fillId="3" borderId="28" xfId="0" applyNumberFormat="1" applyAlignment="1">
      <alignment wrapText="1"/>
    </xf>
    <xf numFmtId="164" fontId="16" fillId="3" borderId="28" xfId="0" applyNumberFormat="1" applyAlignment="1">
      <alignment horizontal="right" wrapText="1"/>
    </xf>
    <xf numFmtId="0" fontId="0" fillId="0" borderId="40" xfId="0" applyNumberFormat="1" applyAlignment="1">
      <alignment/>
    </xf>
    <xf numFmtId="0" fontId="0" fillId="0" borderId="41" xfId="0" applyNumberFormat="1" applyAlignment="1">
      <alignment/>
    </xf>
    <xf numFmtId="0" fontId="1" fillId="0" borderId="41" xfId="0" applyNumberFormat="1" applyAlignment="1">
      <alignment/>
    </xf>
    <xf numFmtId="0" fontId="2" fillId="0" borderId="41" xfId="0" applyNumberFormat="1" applyAlignment="1">
      <alignment/>
    </xf>
    <xf numFmtId="0" fontId="3" fillId="0" borderId="41" xfId="0" applyNumberFormat="1" applyAlignment="1">
      <alignment/>
    </xf>
    <xf numFmtId="0" fontId="3" fillId="0" borderId="41" xfId="0" applyNumberFormat="1" applyAlignment="1">
      <alignment wrapText="1"/>
    </xf>
    <xf numFmtId="0" fontId="3" fillId="2" borderId="41" xfId="0" applyNumberFormat="1" applyAlignment="1">
      <alignment wrapText="1"/>
    </xf>
    <xf numFmtId="0" fontId="3" fillId="3" borderId="41" xfId="0" applyNumberFormat="1" applyAlignment="1">
      <alignment wrapText="1"/>
    </xf>
    <xf numFmtId="0" fontId="4" fillId="3" borderId="41" xfId="0" applyNumberFormat="1" applyAlignment="1">
      <alignment wrapText="1"/>
    </xf>
    <xf numFmtId="0" fontId="4" fillId="3" borderId="41" xfId="0" applyNumberFormat="1" applyAlignment="1">
      <alignment horizontal="left" wrapText="1"/>
    </xf>
    <xf numFmtId="0" fontId="4" fillId="3" borderId="41" xfId="0" applyNumberFormat="1" applyAlignment="1">
      <alignment horizontal="left" vertical="center" wrapText="1"/>
    </xf>
    <xf numFmtId="0" fontId="0" fillId="0" borderId="42" xfId="0" applyNumberFormat="1" applyAlignment="1">
      <alignment/>
    </xf>
    <xf numFmtId="0" fontId="1" fillId="0" borderId="42" xfId="0" applyNumberFormat="1" applyAlignment="1">
      <alignment/>
    </xf>
    <xf numFmtId="0" fontId="13" fillId="0" borderId="42" xfId="0" applyNumberFormat="1" applyAlignment="1">
      <alignment/>
    </xf>
    <xf numFmtId="0" fontId="14" fillId="0" borderId="42" xfId="0" applyNumberFormat="1" applyAlignment="1">
      <alignment/>
    </xf>
    <xf numFmtId="0" fontId="14" fillId="0" borderId="42" xfId="0" applyNumberFormat="1" applyAlignment="1">
      <alignment wrapText="1"/>
    </xf>
    <xf numFmtId="0" fontId="14" fillId="2" borderId="42" xfId="0" applyNumberFormat="1" applyAlignment="1">
      <alignment wrapText="1"/>
    </xf>
    <xf numFmtId="0" fontId="14" fillId="3" borderId="42" xfId="0" applyNumberFormat="1" applyAlignment="1">
      <alignment wrapText="1"/>
    </xf>
    <xf numFmtId="0" fontId="14" fillId="3" borderId="42" xfId="0" applyNumberFormat="1" applyAlignment="1">
      <alignment horizontal="center" wrapText="1"/>
    </xf>
    <xf numFmtId="0" fontId="0" fillId="0" borderId="43" xfId="0" applyNumberFormat="1" applyAlignment="1">
      <alignment/>
    </xf>
    <xf numFmtId="0" fontId="5" fillId="0" borderId="43" xfId="0" applyNumberFormat="1" applyAlignment="1">
      <alignment/>
    </xf>
    <xf numFmtId="0" fontId="15" fillId="0" borderId="43" xfId="0" applyNumberFormat="1" applyAlignment="1">
      <alignment/>
    </xf>
    <xf numFmtId="0" fontId="16" fillId="0" borderId="43" xfId="0" applyNumberFormat="1" applyAlignment="1">
      <alignment/>
    </xf>
    <xf numFmtId="0" fontId="16" fillId="0" borderId="43" xfId="0" applyNumberFormat="1" applyAlignment="1">
      <alignment wrapText="1"/>
    </xf>
    <xf numFmtId="0" fontId="16" fillId="2" borderId="43" xfId="0" applyNumberFormat="1" applyAlignment="1">
      <alignment wrapText="1"/>
    </xf>
    <xf numFmtId="0" fontId="16" fillId="3" borderId="43" xfId="0" applyNumberFormat="1" applyAlignment="1">
      <alignment wrapText="1"/>
    </xf>
    <xf numFmtId="0" fontId="16" fillId="3" borderId="43" xfId="0" applyNumberFormat="1" applyAlignment="1">
      <alignment horizontal="right" wrapText="1"/>
    </xf>
    <xf numFmtId="164" fontId="0" fillId="0" borderId="43" xfId="0" applyNumberFormat="1" applyAlignment="1">
      <alignment/>
    </xf>
    <xf numFmtId="164" fontId="5" fillId="0" borderId="43" xfId="0" applyNumberFormat="1" applyAlignment="1">
      <alignment/>
    </xf>
    <xf numFmtId="164" fontId="15" fillId="0" borderId="43" xfId="0" applyNumberFormat="1" applyAlignment="1">
      <alignment/>
    </xf>
    <xf numFmtId="164" fontId="16" fillId="0" borderId="43" xfId="0" applyNumberFormat="1" applyAlignment="1">
      <alignment/>
    </xf>
    <xf numFmtId="164" fontId="16" fillId="0" borderId="43" xfId="0" applyNumberFormat="1" applyAlignment="1">
      <alignment wrapText="1"/>
    </xf>
    <xf numFmtId="164" fontId="16" fillId="2" borderId="43" xfId="0" applyNumberFormat="1" applyAlignment="1">
      <alignment wrapText="1"/>
    </xf>
    <xf numFmtId="164" fontId="16" fillId="3" borderId="43" xfId="0" applyNumberFormat="1" applyAlignment="1">
      <alignment wrapText="1"/>
    </xf>
    <xf numFmtId="164" fontId="16" fillId="3" borderId="43" xfId="0" applyNumberFormat="1" applyAlignment="1">
      <alignment horizontal="right" wrapText="1"/>
    </xf>
    <xf numFmtId="0" fontId="0" fillId="0" borderId="44" xfId="0" applyNumberFormat="1" applyAlignment="1">
      <alignment/>
    </xf>
    <xf numFmtId="164" fontId="0" fillId="0" borderId="44" xfId="0" applyNumberFormat="1" applyAlignment="1">
      <alignment/>
    </xf>
    <xf numFmtId="164" fontId="5" fillId="0" borderId="44" xfId="0" applyNumberFormat="1" applyAlignment="1">
      <alignment/>
    </xf>
    <xf numFmtId="164" fontId="15" fillId="0" borderId="44" xfId="0" applyNumberFormat="1" applyAlignment="1">
      <alignment/>
    </xf>
    <xf numFmtId="164" fontId="16" fillId="0" borderId="44" xfId="0" applyNumberFormat="1" applyAlignment="1">
      <alignment/>
    </xf>
    <xf numFmtId="164" fontId="16" fillId="0" borderId="44" xfId="0" applyNumberFormat="1" applyAlignment="1">
      <alignment wrapText="1"/>
    </xf>
    <xf numFmtId="164" fontId="16" fillId="2" borderId="44" xfId="0" applyNumberFormat="1" applyAlignment="1">
      <alignment wrapText="1"/>
    </xf>
    <xf numFmtId="164" fontId="16" fillId="3" borderId="44" xfId="0" applyNumberFormat="1" applyAlignment="1">
      <alignment wrapText="1"/>
    </xf>
    <xf numFmtId="164" fontId="16" fillId="3" borderId="44" xfId="0" applyNumberFormat="1" applyAlignment="1">
      <alignment horizontal="right" wrapText="1"/>
    </xf>
    <xf numFmtId="0" fontId="5" fillId="0" borderId="28" xfId="0" applyNumberFormat="1" applyAlignment="1">
      <alignment/>
    </xf>
    <xf numFmtId="0" fontId="15" fillId="0" borderId="28" xfId="0" applyNumberFormat="1" applyAlignment="1">
      <alignment/>
    </xf>
    <xf numFmtId="0" fontId="16" fillId="0" borderId="28" xfId="0" applyNumberFormat="1" applyAlignment="1">
      <alignment/>
    </xf>
    <xf numFmtId="0" fontId="16" fillId="0" borderId="28" xfId="0" applyNumberFormat="1" applyAlignment="1">
      <alignment wrapText="1"/>
    </xf>
    <xf numFmtId="0" fontId="16" fillId="2" borderId="28" xfId="0" applyNumberFormat="1" applyAlignment="1">
      <alignment wrapText="1"/>
    </xf>
    <xf numFmtId="0" fontId="16" fillId="3" borderId="28" xfId="0" applyNumberFormat="1" applyAlignment="1">
      <alignment wrapText="1"/>
    </xf>
    <xf numFmtId="0" fontId="16" fillId="3" borderId="28" xfId="0" applyNumberFormat="1" applyAlignment="1">
      <alignment horizontal="right" wrapText="1"/>
    </xf>
    <xf numFmtId="0" fontId="12" fillId="3" borderId="0" xfId="0" applyNumberFormat="1" applyAlignment="1">
      <alignment horizontal="right" vertical="center" wrapText="1"/>
    </xf>
    <xf numFmtId="0" fontId="12" fillId="3" borderId="35" xfId="0" applyNumberFormat="1" applyAlignment="1">
      <alignment horizontal="right" vertical="center" wrapText="1"/>
    </xf>
    <xf numFmtId="0" fontId="1" fillId="0" borderId="14" xfId="0" applyNumberFormat="1" applyAlignment="1">
      <alignment/>
    </xf>
    <xf numFmtId="0" fontId="2" fillId="0" borderId="14" xfId="0" applyNumberFormat="1" applyAlignment="1">
      <alignment/>
    </xf>
    <xf numFmtId="0" fontId="3" fillId="0" borderId="14" xfId="0" applyNumberFormat="1" applyAlignment="1">
      <alignment/>
    </xf>
    <xf numFmtId="0" fontId="3" fillId="0" borderId="14" xfId="0" applyNumberFormat="1" applyAlignment="1">
      <alignment wrapText="1"/>
    </xf>
    <xf numFmtId="0" fontId="3" fillId="2" borderId="14" xfId="0" applyNumberFormat="1" applyAlignment="1">
      <alignment wrapText="1"/>
    </xf>
    <xf numFmtId="0" fontId="3" fillId="3" borderId="14" xfId="0" applyNumberFormat="1" applyAlignment="1">
      <alignment wrapText="1"/>
    </xf>
    <xf numFmtId="0" fontId="3" fillId="3" borderId="14" xfId="0" applyNumberFormat="1" applyAlignment="1">
      <alignment horizontal="left" wrapText="1"/>
    </xf>
    <xf numFmtId="0" fontId="3" fillId="3" borderId="14" xfId="0" applyNumberFormat="1" applyAlignment="1">
      <alignment horizontal="left" vertical="center" wrapText="1"/>
    </xf>
    <xf numFmtId="0" fontId="1" fillId="0" borderId="9" xfId="0" applyNumberFormat="1" applyAlignment="1">
      <alignment/>
    </xf>
    <xf numFmtId="0" fontId="2" fillId="0" borderId="9" xfId="0" applyNumberFormat="1" applyAlignment="1">
      <alignment/>
    </xf>
    <xf numFmtId="0" fontId="3" fillId="0" borderId="9" xfId="0" applyNumberFormat="1" applyAlignment="1">
      <alignment/>
    </xf>
    <xf numFmtId="0" fontId="3" fillId="0" borderId="9" xfId="0" applyNumberFormat="1" applyAlignment="1">
      <alignment wrapText="1"/>
    </xf>
    <xf numFmtId="0" fontId="3" fillId="2" borderId="9" xfId="0" applyNumberFormat="1" applyAlignment="1">
      <alignment wrapText="1"/>
    </xf>
    <xf numFmtId="0" fontId="3" fillId="3" borderId="9" xfId="0" applyNumberFormat="1" applyAlignment="1">
      <alignment wrapText="1"/>
    </xf>
    <xf numFmtId="0" fontId="3" fillId="3" borderId="9" xfId="0" applyNumberFormat="1" applyAlignment="1">
      <alignment horizontal="left" wrapText="1"/>
    </xf>
    <xf numFmtId="0" fontId="3" fillId="3" borderId="9" xfId="0" applyNumberFormat="1" applyAlignment="1">
      <alignment horizontal="left" vertical="center" wrapText="1"/>
    </xf>
    <xf numFmtId="0" fontId="17" fillId="0" borderId="9" xfId="0" applyNumberFormat="1" applyAlignment="1">
      <alignment/>
    </xf>
    <xf numFmtId="0" fontId="18" fillId="0" borderId="9" xfId="0" applyNumberFormat="1" applyAlignment="1">
      <alignment/>
    </xf>
    <xf numFmtId="0" fontId="19" fillId="0" borderId="9" xfId="0" applyNumberFormat="1" applyAlignment="1">
      <alignment/>
    </xf>
    <xf numFmtId="0" fontId="19" fillId="0" borderId="9" xfId="0" applyNumberFormat="1" applyAlignment="1">
      <alignment wrapText="1"/>
    </xf>
    <xf numFmtId="0" fontId="19" fillId="2" borderId="9" xfId="0" applyNumberFormat="1" applyAlignment="1">
      <alignment wrapText="1"/>
    </xf>
    <xf numFmtId="0" fontId="19" fillId="3" borderId="9" xfId="0" applyNumberFormat="1" applyAlignment="1">
      <alignment wrapText="1"/>
    </xf>
    <xf numFmtId="0" fontId="19" fillId="3" borderId="9" xfId="0" applyNumberFormat="1" applyAlignment="1">
      <alignment horizontal="left" wrapText="1"/>
    </xf>
    <xf numFmtId="0" fontId="19" fillId="3" borderId="9" xfId="0" applyNumberFormat="1" applyAlignment="1">
      <alignment horizontal="left" vertical="top" wrapText="1"/>
    </xf>
    <xf numFmtId="0" fontId="0" fillId="0" borderId="45" xfId="0" applyNumberFormat="1" applyAlignment="1">
      <alignment/>
    </xf>
    <xf numFmtId="0" fontId="0" fillId="0" borderId="46" xfId="0" applyNumberFormat="1" applyAlignment="1">
      <alignment/>
    </xf>
    <xf numFmtId="0" fontId="1" fillId="0" borderId="46" xfId="0" applyNumberFormat="1" applyAlignment="1">
      <alignment/>
    </xf>
    <xf numFmtId="0" fontId="13" fillId="0" borderId="46" xfId="0" applyNumberFormat="1" applyAlignment="1">
      <alignment/>
    </xf>
    <xf numFmtId="0" fontId="14" fillId="0" borderId="46" xfId="0" applyNumberFormat="1" applyAlignment="1">
      <alignment/>
    </xf>
    <xf numFmtId="0" fontId="14" fillId="0" borderId="46" xfId="0" applyNumberFormat="1" applyAlignment="1">
      <alignment wrapText="1"/>
    </xf>
    <xf numFmtId="0" fontId="14" fillId="2" borderId="46" xfId="0" applyNumberFormat="1" applyAlignment="1">
      <alignment wrapText="1"/>
    </xf>
    <xf numFmtId="0" fontId="14" fillId="3" borderId="46" xfId="0" applyNumberFormat="1" applyAlignment="1">
      <alignment wrapText="1"/>
    </xf>
    <xf numFmtId="0" fontId="14" fillId="3" borderId="46" xfId="0" applyNumberFormat="1" applyAlignment="1">
      <alignment horizontal="right" wrapText="1"/>
    </xf>
    <xf numFmtId="0" fontId="17" fillId="0" borderId="16" xfId="0" applyNumberFormat="1" applyAlignment="1">
      <alignment/>
    </xf>
    <xf numFmtId="0" fontId="18" fillId="0" borderId="16" xfId="0" applyNumberFormat="1" applyAlignment="1">
      <alignment/>
    </xf>
    <xf numFmtId="0" fontId="19" fillId="0" borderId="16" xfId="0" applyNumberFormat="1" applyAlignment="1">
      <alignment/>
    </xf>
    <xf numFmtId="0" fontId="19" fillId="0" borderId="16" xfId="0" applyNumberFormat="1" applyAlignment="1">
      <alignment wrapText="1"/>
    </xf>
    <xf numFmtId="0" fontId="19" fillId="2" borderId="16" xfId="0" applyNumberFormat="1" applyAlignment="1">
      <alignment wrapText="1"/>
    </xf>
    <xf numFmtId="0" fontId="19" fillId="3" borderId="16" xfId="0" applyNumberFormat="1" applyAlignment="1">
      <alignment wrapText="1"/>
    </xf>
    <xf numFmtId="0" fontId="19" fillId="3" borderId="16" xfId="0" applyNumberFormat="1" applyAlignment="1">
      <alignment horizontal="left" wrapText="1"/>
    </xf>
    <xf numFmtId="0" fontId="19" fillId="3" borderId="16" xfId="0" applyNumberFormat="1" applyAlignment="1">
      <alignment horizontal="left" vertical="top" wrapText="1"/>
    </xf>
    <xf numFmtId="0" fontId="3" fillId="3" borderId="0" xfId="0" applyNumberFormat="1" applyAlignment="1">
      <alignment horizontal="left" wrapText="1"/>
    </xf>
    <xf numFmtId="0" fontId="3" fillId="3" borderId="0" xfId="0" applyNumberFormat="1" applyAlignment="1">
      <alignment horizontal="left" vertical="center" wrapText="1"/>
    </xf>
    <xf numFmtId="0" fontId="3" fillId="3" borderId="0" xfId="0" applyNumberFormat="1" applyAlignment="1">
      <alignment horizontal="center" wrapText="1"/>
    </xf>
    <xf numFmtId="0" fontId="3" fillId="3" borderId="0" xfId="0" applyNumberFormat="1" applyAlignment="1">
      <alignment horizontal="center" vertical="center" wrapText="1"/>
    </xf>
    <xf numFmtId="0" fontId="20" fillId="3" borderId="9" xfId="0" applyNumberFormat="1" applyAlignment="1">
      <alignment wrapText="1"/>
    </xf>
    <xf numFmtId="0" fontId="20" fillId="3" borderId="9" xfId="0" applyNumberFormat="1" applyAlignment="1">
      <alignment horizontal="center" wrapText="1"/>
    </xf>
    <xf numFmtId="0" fontId="20" fillId="3" borderId="9" xfId="0" applyNumberFormat="1" applyAlignment="1">
      <alignment horizontal="center" vertical="center" wrapText="1"/>
    </xf>
    <xf numFmtId="0" fontId="1" fillId="0" borderId="0" xfId="0" applyNumberFormat="1" applyAlignment="1">
      <alignment/>
    </xf>
    <xf numFmtId="0" fontId="2" fillId="0" borderId="0" xfId="0" applyNumberFormat="1" applyAlignment="1">
      <alignment/>
    </xf>
    <xf numFmtId="0" fontId="3" fillId="0" borderId="0" xfId="0" applyNumberFormat="1" applyAlignment="1">
      <alignment/>
    </xf>
    <xf numFmtId="0" fontId="3" fillId="0" borderId="0" xfId="0" applyNumberFormat="1" applyAlignment="1">
      <alignment wrapText="1"/>
    </xf>
    <xf numFmtId="0" fontId="3" fillId="2" borderId="0" xfId="0" applyNumberFormat="1" applyAlignment="1">
      <alignment wrapText="1"/>
    </xf>
    <xf numFmtId="0" fontId="3" fillId="3" borderId="0" xfId="0" applyNumberFormat="1" applyAlignment="1">
      <alignment wrapText="1"/>
    </xf>
    <xf numFmtId="0" fontId="3" fillId="3" borderId="0" xfId="0" applyNumberFormat="1" applyAlignment="1">
      <alignment horizontal="center" wrapText="1"/>
    </xf>
    <xf numFmtId="0" fontId="3" fillId="3" borderId="0" xfId="0" applyNumberFormat="1" applyAlignment="1">
      <alignment horizontal="center" vertical="center" wrapText="1"/>
    </xf>
    <xf numFmtId="0" fontId="7" fillId="3" borderId="0" xfId="0" applyNumberFormat="1" applyAlignment="1">
      <alignment horizontal="center" wrapText="1"/>
    </xf>
    <xf numFmtId="0" fontId="7" fillId="3" borderId="0" xfId="0" applyNumberFormat="1" applyAlignment="1">
      <alignment horizontal="center" vertical="center" wrapText="1"/>
    </xf>
    <xf numFmtId="0" fontId="0" fillId="0" borderId="47" xfId="0" applyNumberFormat="1" applyAlignment="1">
      <alignment/>
    </xf>
    <xf numFmtId="0" fontId="5" fillId="0" borderId="47" xfId="0" applyNumberFormat="1" applyAlignment="1">
      <alignment/>
    </xf>
    <xf numFmtId="0" fontId="6" fillId="0" borderId="47" xfId="0" applyNumberFormat="1" applyAlignment="1">
      <alignment/>
    </xf>
    <xf numFmtId="0" fontId="7" fillId="0" borderId="47" xfId="0" applyNumberFormat="1" applyAlignment="1">
      <alignment/>
    </xf>
    <xf numFmtId="0" fontId="7" fillId="0" borderId="47" xfId="0" applyNumberFormat="1" applyAlignment="1">
      <alignment wrapText="1"/>
    </xf>
    <xf numFmtId="0" fontId="7" fillId="2" borderId="47" xfId="0" applyNumberFormat="1" applyAlignment="1">
      <alignment wrapText="1"/>
    </xf>
    <xf numFmtId="0" fontId="7" fillId="3" borderId="47" xfId="0" applyNumberFormat="1" applyAlignment="1">
      <alignment wrapText="1"/>
    </xf>
    <xf numFmtId="0" fontId="7" fillId="3" borderId="47" xfId="0" applyNumberFormat="1" applyAlignment="1">
      <alignment horizontal="center" wrapText="1"/>
    </xf>
    <xf numFmtId="0" fontId="7" fillId="3" borderId="47" xfId="0" applyNumberFormat="1" applyAlignment="1">
      <alignment horizontal="center" vertical="center" wrapText="1"/>
    </xf>
    <xf numFmtId="0" fontId="21" fillId="0" borderId="0" xfId="0" applyNumberFormat="1" applyAlignment="1">
      <alignment/>
    </xf>
    <xf numFmtId="0" fontId="22" fillId="0" borderId="0" xfId="0" applyNumberFormat="1" applyAlignment="1">
      <alignment/>
    </xf>
    <xf numFmtId="0" fontId="23" fillId="0" borderId="0" xfId="0" applyNumberFormat="1" applyAlignment="1">
      <alignment/>
    </xf>
    <xf numFmtId="0" fontId="23" fillId="0" borderId="0" xfId="0" applyNumberFormat="1" applyAlignment="1">
      <alignment wrapText="1"/>
    </xf>
    <xf numFmtId="0" fontId="23" fillId="2" borderId="0" xfId="0" applyNumberFormat="1" applyAlignment="1">
      <alignment wrapText="1"/>
    </xf>
    <xf numFmtId="0" fontId="23" fillId="3" borderId="0" xfId="0" applyNumberFormat="1" applyAlignment="1">
      <alignment wrapText="1"/>
    </xf>
    <xf numFmtId="0" fontId="23" fillId="3" borderId="0" xfId="0" applyNumberFormat="1" applyAlignment="1">
      <alignment horizontal="center" wrapText="1"/>
    </xf>
    <xf numFmtId="0" fontId="23" fillId="3" borderId="0" xfId="0" applyNumberFormat="1" applyAlignment="1">
      <alignment horizontal="center" vertical="center" wrapText="1"/>
    </xf>
    <xf numFmtId="0" fontId="24" fillId="3" borderId="0" xfId="0" applyNumberFormat="1" applyAlignment="1">
      <alignment wrapText="1"/>
    </xf>
    <xf numFmtId="0" fontId="24" fillId="3" borderId="0" xfId="0" applyNumberFormat="1" applyAlignment="1">
      <alignment horizontal="right" wrapText="1"/>
    </xf>
    <xf numFmtId="0" fontId="24" fillId="3" borderId="0" xfId="0" applyNumberFormat="1" applyAlignment="1">
      <alignment horizontal="right" vertical="center" wrapText="1"/>
    </xf>
    <xf numFmtId="0" fontId="5" fillId="0" borderId="0" xfId="0" applyNumberFormat="1" applyAlignment="1">
      <alignment/>
    </xf>
    <xf numFmtId="0" fontId="6" fillId="0" borderId="0" xfId="0" applyNumberFormat="1" applyAlignment="1">
      <alignment/>
    </xf>
    <xf numFmtId="0" fontId="7" fillId="0" borderId="0" xfId="0" applyNumberFormat="1" applyAlignment="1">
      <alignment/>
    </xf>
    <xf numFmtId="0" fontId="7" fillId="0" borderId="0" xfId="0" applyNumberFormat="1" applyAlignment="1">
      <alignment wrapText="1"/>
    </xf>
    <xf numFmtId="0" fontId="7" fillId="2" borderId="0" xfId="0" applyNumberFormat="1" applyAlignment="1">
      <alignment wrapText="1"/>
    </xf>
    <xf numFmtId="0" fontId="7" fillId="3" borderId="0" xfId="0" applyNumberFormat="1" applyAlignment="1">
      <alignment wrapText="1"/>
    </xf>
    <xf numFmtId="0" fontId="7" fillId="3" borderId="0" xfId="0" applyNumberFormat="1" applyAlignment="1">
      <alignment horizontal="center" wrapText="1"/>
    </xf>
    <xf numFmtId="0" fontId="7" fillId="3" borderId="0" xfId="0" applyNumberFormat="1" applyAlignment="1">
      <alignment horizontal="center" vertical="center" wrapText="1"/>
    </xf>
    <xf numFmtId="0" fontId="24" fillId="3" borderId="0" xfId="0" applyNumberFormat="1" applyAlignment="1">
      <alignment horizontal="center" wrapText="1"/>
    </xf>
    <xf numFmtId="0" fontId="24" fillId="3" borderId="0" xfId="0" applyNumberForma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166"/>
  <sheetViews>
    <sheetView tabSelected="1" defaultGridColor="0" colorId="0" workbookViewId="0" topLeftCell="A1"/>
  </sheetViews>
  <sheetFormatPr defaultColWidth="9.140625" defaultRowHeight="12.75"/>
  <cols>
    <col min="1" max="1" width="10.7109375" style="1" customWidth="1"/>
    <col min="2" max="2" width="0.13671875" style="1" customWidth="1"/>
    <col min="3" max="3" width="1.7109375" style="1" customWidth="1"/>
    <col min="4" max="4" width="3.7109375" style="1" customWidth="1"/>
    <col min="5" max="7" width="1.7109375" style="1" customWidth="1"/>
    <col min="8" max="9" width="2.7109375" style="1" customWidth="1"/>
    <col min="10" max="10" width="10.7109375" style="1" customWidth="1"/>
    <col min="11" max="11" width="2.7109375" style="1" customWidth="1"/>
    <col min="12" max="12" width="1.7109375" style="1" customWidth="1"/>
    <col min="13" max="13" width="0.13671875" style="1" customWidth="1"/>
    <col min="14" max="14" width="3.7109375" style="1" customWidth="1"/>
    <col min="15" max="15" width="9.7109375" style="1" customWidth="1"/>
    <col min="16" max="16" width="2.7109375" style="1" customWidth="1"/>
    <col min="17" max="17" width="0.13671875" style="1" customWidth="1"/>
    <col min="18" max="18" width="2.7109375" style="1" customWidth="1"/>
    <col min="19" max="19" width="0.13671875" style="1" customWidth="1"/>
    <col min="20" max="20" width="1.7109375" style="1" customWidth="1"/>
    <col min="21" max="21" width="0.13671875" style="1" customWidth="1"/>
    <col min="22" max="22" width="1.7109375" style="1" customWidth="1"/>
    <col min="23" max="23" width="10.7109375" style="1" customWidth="1"/>
    <col min="24" max="24" width="0.13671875" style="1" customWidth="1"/>
    <col min="25" max="25" width="6.7109375" style="1" customWidth="1"/>
    <col min="26" max="26" width="3.7109375" style="1" customWidth="1"/>
    <col min="27" max="27" width="0.13671875" style="1" customWidth="1"/>
    <col min="28" max="29" width="1.7109375" style="1" customWidth="1"/>
    <col min="30" max="30" width="8.7109375" style="1" customWidth="1"/>
    <col min="31" max="31" width="2.7109375" style="1" customWidth="1"/>
    <col min="32" max="35" width="1.7109375" style="1" customWidth="1"/>
    <col min="36" max="36" width="2.7109375" style="1" customWidth="1"/>
    <col min="37" max="37" width="7.7109375" style="1" customWidth="1"/>
    <col min="38" max="38" width="2.7109375" style="1" customWidth="1"/>
    <col min="39" max="39" width="7.7109375" style="1" customWidth="1"/>
    <col min="40" max="40" width="4.7109375" style="1" customWidth="1"/>
    <col min="41" max="41" width="1.7109375" style="1" customWidth="1"/>
    <col min="42" max="42" width="8.7109375" style="1" customWidth="1"/>
    <col min="43" max="43" width="2.7109375" style="1" customWidth="1"/>
    <col min="44" max="45" width="0.13671875" style="1" customWidth="1"/>
    <col min="46" max="46" width="1.7109375" style="1" customWidth="1"/>
    <col min="47" max="47" width="0.13671875" style="1" customWidth="1"/>
    <col min="48" max="48" width="8.7109375" style="1" customWidth="1"/>
    <col min="49" max="49" width="1.7109375" style="1" customWidth="1"/>
    <col min="50" max="50" width="2.7109375" style="1" customWidth="1"/>
    <col min="51" max="51" width="12.7109375" style="1" customWidth="1"/>
  </cols>
  <sheetData>
    <row r="1" spans="1:51" s="1" customFormat="1" ht="19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1" t="s">
        <v>1</v>
      </c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20" t="s">
        <v>2</v>
      </c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</row>
    <row r="2" spans="1:51" s="1" customFormat="1" ht="13.5" customHeight="1">
      <c r="A2" s="12" t="s">
        <v>0</v>
      </c>
      <c r="B2" s="12"/>
      <c r="C2" s="12"/>
      <c r="D2" s="12"/>
      <c r="E2" s="12"/>
      <c r="F2" s="12" t="s">
        <v>3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32" t="s">
        <v>4</v>
      </c>
      <c r="AX2" s="32"/>
      <c r="AY2" s="32"/>
    </row>
    <row r="3" spans="1:51" s="1" customFormat="1" ht="13.5" customHeight="1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33" t="s">
        <v>5</v>
      </c>
      <c r="AR3" s="33"/>
      <c r="AS3" s="33"/>
      <c r="AT3" s="33"/>
      <c r="AU3" s="33"/>
      <c r="AV3" s="33"/>
      <c r="AW3" s="45" t="s">
        <v>6</v>
      </c>
      <c r="AX3" s="45"/>
      <c r="AY3" s="45"/>
    </row>
    <row r="4" spans="1:51" s="1" customFormat="1" ht="12" customHeight="1">
      <c r="A4" s="48" t="s">
        <v>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58" t="s">
        <v>7</v>
      </c>
      <c r="Y4" s="58"/>
      <c r="Z4" s="58"/>
      <c r="AA4" s="58"/>
      <c r="AB4" s="58"/>
      <c r="AC4" s="58"/>
      <c r="AD4" s="58"/>
      <c r="AE4" s="58"/>
      <c r="AF4" s="58"/>
      <c r="AG4" s="33" t="s">
        <v>8</v>
      </c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69">
        <v>41640</v>
      </c>
      <c r="AX4" s="69"/>
      <c r="AY4" s="69"/>
    </row>
    <row r="5" spans="1:51" s="1" customFormat="1" ht="12" customHeight="1">
      <c r="A5" s="71" t="s">
        <v>9</v>
      </c>
      <c r="B5" s="71"/>
      <c r="C5" s="71"/>
      <c r="D5" s="71"/>
      <c r="E5" s="71"/>
      <c r="F5" s="71"/>
      <c r="G5" s="71"/>
      <c r="H5" s="71"/>
      <c r="I5" s="74" t="s">
        <v>10</v>
      </c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33" t="s">
        <v>11</v>
      </c>
      <c r="AS5" s="33"/>
      <c r="AT5" s="33"/>
      <c r="AU5" s="33"/>
      <c r="AV5" s="33"/>
      <c r="AW5" s="83" t="s">
        <v>12</v>
      </c>
      <c r="AX5" s="83"/>
      <c r="AY5" s="83"/>
    </row>
    <row r="6" spans="1:51" s="1" customFormat="1" ht="12" customHeight="1">
      <c r="A6" s="71" t="s">
        <v>13</v>
      </c>
      <c r="B6" s="71"/>
      <c r="C6" s="71"/>
      <c r="D6" s="71"/>
      <c r="E6" s="71"/>
      <c r="F6" s="71"/>
      <c r="G6" s="71"/>
      <c r="H6" s="71"/>
      <c r="I6" s="74" t="s">
        <v>0</v>
      </c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33" t="s">
        <v>0</v>
      </c>
      <c r="AS6" s="33"/>
      <c r="AT6" s="33"/>
      <c r="AU6" s="33"/>
      <c r="AV6" s="33"/>
      <c r="AW6" s="83" t="s">
        <v>0</v>
      </c>
      <c r="AX6" s="83"/>
      <c r="AY6" s="83"/>
    </row>
    <row r="7" spans="1:51" s="1" customFormat="1" ht="12" customHeight="1">
      <c r="A7" s="71" t="s">
        <v>14</v>
      </c>
      <c r="B7" s="71"/>
      <c r="C7" s="71"/>
      <c r="D7" s="71"/>
      <c r="E7" s="71"/>
      <c r="F7" s="71"/>
      <c r="G7" s="71"/>
      <c r="H7" s="71"/>
      <c r="I7" s="74" t="s">
        <v>0</v>
      </c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33" t="s">
        <v>15</v>
      </c>
      <c r="AS7" s="33"/>
      <c r="AT7" s="33"/>
      <c r="AU7" s="33"/>
      <c r="AV7" s="33"/>
      <c r="AW7" s="83" t="s">
        <v>0</v>
      </c>
      <c r="AX7" s="83"/>
      <c r="AY7" s="83"/>
    </row>
    <row r="8" spans="1:51" s="1" customFormat="1" ht="12" customHeight="1">
      <c r="A8" s="71" t="s">
        <v>16</v>
      </c>
      <c r="B8" s="71"/>
      <c r="C8" s="71"/>
      <c r="D8" s="71"/>
      <c r="E8" s="71"/>
      <c r="F8" s="71"/>
      <c r="G8" s="71"/>
      <c r="H8" s="71"/>
      <c r="I8" s="73" t="s">
        <v>0</v>
      </c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19" t="s">
        <v>17</v>
      </c>
      <c r="AS8" s="19"/>
      <c r="AT8" s="19"/>
      <c r="AU8" s="19"/>
      <c r="AV8" s="19"/>
      <c r="AW8" s="82" t="s">
        <v>0</v>
      </c>
      <c r="AX8" s="82"/>
      <c r="AY8" s="82"/>
    </row>
    <row r="9" spans="1:51" s="1" customFormat="1" ht="18" customHeight="1">
      <c r="A9" s="71"/>
      <c r="B9" s="71"/>
      <c r="C9" s="71"/>
      <c r="D9" s="71"/>
      <c r="E9" s="71"/>
      <c r="F9" s="71"/>
      <c r="G9" s="71"/>
      <c r="H9" s="71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19" t="s">
        <v>18</v>
      </c>
      <c r="AS9" s="19"/>
      <c r="AT9" s="19"/>
      <c r="AU9" s="19"/>
      <c r="AV9" s="19"/>
      <c r="AW9" s="82" t="s">
        <v>0</v>
      </c>
      <c r="AX9" s="82"/>
      <c r="AY9" s="82"/>
    </row>
    <row r="10" spans="1:51" s="1" customFormat="1" ht="12" customHeight="1">
      <c r="A10" s="70" t="s">
        <v>19</v>
      </c>
      <c r="B10" s="70"/>
      <c r="C10" s="70" t="s">
        <v>20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91" t="s">
        <v>0</v>
      </c>
      <c r="AX10" s="91"/>
      <c r="AY10" s="91"/>
    </row>
    <row r="11" spans="1:51" s="1" customFormat="1" ht="12.75" customHeight="1">
      <c r="A11" s="70" t="s">
        <v>21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33" t="s">
        <v>22</v>
      </c>
      <c r="AU11" s="33"/>
      <c r="AV11" s="33"/>
      <c r="AW11" s="100" t="s">
        <v>23</v>
      </c>
      <c r="AX11" s="100"/>
      <c r="AY11" s="100"/>
    </row>
    <row r="12" spans="1:51" s="1" customFormat="1" ht="4.5" customHeight="1">
      <c r="A12" s="108" t="s">
        <v>0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</row>
    <row r="13" spans="1:51" s="1" customFormat="1" ht="12.75" customHeight="1">
      <c r="A13" s="119" t="s">
        <v>24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30" t="s">
        <v>25</v>
      </c>
      <c r="Q13" s="130"/>
      <c r="R13" s="130"/>
      <c r="S13" s="130"/>
      <c r="T13" s="130"/>
      <c r="U13" s="140" t="s">
        <v>26</v>
      </c>
      <c r="V13" s="140"/>
      <c r="W13" s="140"/>
      <c r="X13" s="149">
        <f>168069.35</f>
      </c>
      <c r="Y13" s="149"/>
      <c r="Z13" s="149"/>
      <c r="AA13" s="149"/>
      <c r="AB13" s="149"/>
      <c r="AC13" s="149"/>
      <c r="AD13" s="140" t="s">
        <v>26</v>
      </c>
      <c r="AE13" s="140"/>
      <c r="AF13" s="140"/>
      <c r="AG13" s="140"/>
      <c r="AH13" s="149">
        <f>168069.35</f>
      </c>
      <c r="AI13" s="149"/>
      <c r="AJ13" s="149"/>
      <c r="AK13" s="149"/>
      <c r="AL13" s="149"/>
      <c r="AM13" s="140" t="s">
        <v>26</v>
      </c>
      <c r="AN13" s="140"/>
      <c r="AO13" s="140"/>
      <c r="AP13" s="149">
        <f>1696920</f>
      </c>
      <c r="AQ13" s="149"/>
      <c r="AR13" s="149"/>
      <c r="AS13" s="149"/>
      <c r="AT13" s="149"/>
      <c r="AU13" s="149"/>
      <c r="AV13" s="140" t="s">
        <v>26</v>
      </c>
      <c r="AW13" s="140"/>
      <c r="AX13" s="140"/>
      <c r="AY13" s="163">
        <f>1696920</f>
      </c>
    </row>
    <row r="14" spans="1:51" s="1" customFormat="1" ht="12" customHeight="1">
      <c r="A14" s="119" t="s">
        <v>27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73" t="s">
        <v>28</v>
      </c>
      <c r="Q14" s="173"/>
      <c r="R14" s="173"/>
      <c r="S14" s="173"/>
      <c r="T14" s="173"/>
      <c r="U14" s="181" t="s">
        <v>26</v>
      </c>
      <c r="V14" s="181"/>
      <c r="W14" s="181"/>
      <c r="X14" s="190">
        <f>168069.35</f>
      </c>
      <c r="Y14" s="190"/>
      <c r="Z14" s="190"/>
      <c r="AA14" s="190"/>
      <c r="AB14" s="190"/>
      <c r="AC14" s="190"/>
      <c r="AD14" s="181" t="s">
        <v>26</v>
      </c>
      <c r="AE14" s="181"/>
      <c r="AF14" s="181"/>
      <c r="AG14" s="181"/>
      <c r="AH14" s="190">
        <f>168069.35</f>
      </c>
      <c r="AI14" s="190"/>
      <c r="AJ14" s="190"/>
      <c r="AK14" s="190"/>
      <c r="AL14" s="190"/>
      <c r="AM14" s="181" t="s">
        <v>26</v>
      </c>
      <c r="AN14" s="181"/>
      <c r="AO14" s="181"/>
      <c r="AP14" s="190">
        <f>1696920</f>
      </c>
      <c r="AQ14" s="190"/>
      <c r="AR14" s="190"/>
      <c r="AS14" s="190"/>
      <c r="AT14" s="190"/>
      <c r="AU14" s="190"/>
      <c r="AV14" s="181" t="s">
        <v>26</v>
      </c>
      <c r="AW14" s="181"/>
      <c r="AX14" s="181"/>
      <c r="AY14" s="201">
        <f>1696920</f>
      </c>
    </row>
    <row r="15" spans="1:51" s="1" customFormat="1" ht="12.75" customHeight="1">
      <c r="A15" s="119" t="s">
        <v>29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210" t="s">
        <v>26</v>
      </c>
      <c r="Q15" s="210"/>
      <c r="R15" s="210"/>
      <c r="S15" s="210"/>
      <c r="T15" s="210"/>
      <c r="U15" s="219" t="s">
        <v>26</v>
      </c>
      <c r="V15" s="219"/>
      <c r="W15" s="219"/>
      <c r="X15" s="219" t="s">
        <v>26</v>
      </c>
      <c r="Y15" s="219"/>
      <c r="Z15" s="219"/>
      <c r="AA15" s="219"/>
      <c r="AB15" s="219"/>
      <c r="AC15" s="219"/>
      <c r="AD15" s="219" t="s">
        <v>26</v>
      </c>
      <c r="AE15" s="219"/>
      <c r="AF15" s="219"/>
      <c r="AG15" s="219"/>
      <c r="AH15" s="219" t="s">
        <v>26</v>
      </c>
      <c r="AI15" s="219"/>
      <c r="AJ15" s="219"/>
      <c r="AK15" s="219"/>
      <c r="AL15" s="219"/>
      <c r="AM15" s="219" t="s">
        <v>26</v>
      </c>
      <c r="AN15" s="219"/>
      <c r="AO15" s="219"/>
      <c r="AP15" s="219" t="s">
        <v>26</v>
      </c>
      <c r="AQ15" s="219"/>
      <c r="AR15" s="219"/>
      <c r="AS15" s="219"/>
      <c r="AT15" s="219"/>
      <c r="AU15" s="219"/>
      <c r="AV15" s="219" t="s">
        <v>26</v>
      </c>
      <c r="AW15" s="219"/>
      <c r="AX15" s="219"/>
      <c r="AY15" s="228" t="s">
        <v>26</v>
      </c>
    </row>
    <row r="16" spans="1:51" s="1" customFormat="1" ht="4.5" customHeight="1">
      <c r="A16" s="108" t="s">
        <v>0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</row>
    <row r="17" spans="1:51" s="1" customFormat="1" ht="13.5" customHeight="1">
      <c r="A17" s="236" t="s">
        <v>30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43" t="s">
        <v>31</v>
      </c>
      <c r="Q17" s="243"/>
      <c r="R17" s="243"/>
      <c r="S17" s="243"/>
      <c r="T17" s="243"/>
      <c r="U17" s="244" t="s">
        <v>32</v>
      </c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54" t="s">
        <v>37</v>
      </c>
      <c r="AN17" s="254"/>
      <c r="AO17" s="254"/>
      <c r="AP17" s="254"/>
      <c r="AQ17" s="254"/>
      <c r="AR17" s="254"/>
      <c r="AS17" s="254"/>
      <c r="AT17" s="254"/>
      <c r="AU17" s="254"/>
      <c r="AV17" s="254"/>
      <c r="AW17" s="254"/>
      <c r="AX17" s="254"/>
      <c r="AY17" s="254"/>
    </row>
    <row r="18" spans="1:51" s="1" customFormat="1" ht="36.75" customHeight="1">
      <c r="A18" s="236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43"/>
      <c r="Q18" s="243"/>
      <c r="R18" s="243"/>
      <c r="S18" s="243"/>
      <c r="T18" s="243"/>
      <c r="U18" s="244" t="s">
        <v>33</v>
      </c>
      <c r="V18" s="244"/>
      <c r="W18" s="244"/>
      <c r="X18" s="244" t="s">
        <v>34</v>
      </c>
      <c r="Y18" s="244"/>
      <c r="Z18" s="244"/>
      <c r="AA18" s="244"/>
      <c r="AB18" s="244"/>
      <c r="AC18" s="244"/>
      <c r="AD18" s="244" t="s">
        <v>35</v>
      </c>
      <c r="AE18" s="244"/>
      <c r="AF18" s="244"/>
      <c r="AG18" s="244"/>
      <c r="AH18" s="244" t="s">
        <v>36</v>
      </c>
      <c r="AI18" s="244"/>
      <c r="AJ18" s="244"/>
      <c r="AK18" s="244"/>
      <c r="AL18" s="244"/>
      <c r="AM18" s="244" t="s">
        <v>33</v>
      </c>
      <c r="AN18" s="244"/>
      <c r="AO18" s="244"/>
      <c r="AP18" s="244" t="s">
        <v>34</v>
      </c>
      <c r="AQ18" s="244"/>
      <c r="AR18" s="244"/>
      <c r="AS18" s="244"/>
      <c r="AT18" s="244"/>
      <c r="AU18" s="244"/>
      <c r="AV18" s="244" t="s">
        <v>35</v>
      </c>
      <c r="AW18" s="244"/>
      <c r="AX18" s="244"/>
      <c r="AY18" s="262" t="s">
        <v>36</v>
      </c>
    </row>
    <row r="19" spans="1:51" s="1" customFormat="1" ht="12.75" customHeight="1">
      <c r="A19" s="269" t="s">
        <v>38</v>
      </c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76" t="s">
        <v>39</v>
      </c>
      <c r="Q19" s="276"/>
      <c r="R19" s="276"/>
      <c r="S19" s="276"/>
      <c r="T19" s="276"/>
      <c r="U19" s="276" t="s">
        <v>40</v>
      </c>
      <c r="V19" s="276"/>
      <c r="W19" s="276"/>
      <c r="X19" s="276" t="s">
        <v>41</v>
      </c>
      <c r="Y19" s="276"/>
      <c r="Z19" s="276"/>
      <c r="AA19" s="276"/>
      <c r="AB19" s="276"/>
      <c r="AC19" s="276"/>
      <c r="AD19" s="276" t="s">
        <v>42</v>
      </c>
      <c r="AE19" s="276"/>
      <c r="AF19" s="276"/>
      <c r="AG19" s="276"/>
      <c r="AH19" s="276" t="s">
        <v>43</v>
      </c>
      <c r="AI19" s="276"/>
      <c r="AJ19" s="276"/>
      <c r="AK19" s="276"/>
      <c r="AL19" s="276"/>
      <c r="AM19" s="276" t="s">
        <v>44</v>
      </c>
      <c r="AN19" s="276"/>
      <c r="AO19" s="276"/>
      <c r="AP19" s="276" t="s">
        <v>45</v>
      </c>
      <c r="AQ19" s="276"/>
      <c r="AR19" s="276"/>
      <c r="AS19" s="276"/>
      <c r="AT19" s="276"/>
      <c r="AU19" s="276"/>
      <c r="AV19" s="276" t="s">
        <v>46</v>
      </c>
      <c r="AW19" s="276"/>
      <c r="AX19" s="276"/>
      <c r="AY19" s="284" t="s">
        <v>47</v>
      </c>
    </row>
    <row r="20" spans="1:51" s="1" customFormat="1" ht="13.5" customHeight="1">
      <c r="A20" s="293" t="s">
        <v>48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309" t="s">
        <v>50</v>
      </c>
      <c r="Q20" s="309"/>
      <c r="R20" s="309"/>
      <c r="S20" s="309"/>
      <c r="T20" s="309"/>
      <c r="U20" s="315" t="s">
        <v>26</v>
      </c>
      <c r="V20" s="315"/>
      <c r="W20" s="315"/>
      <c r="X20" s="321">
        <f>47431029.87</f>
      </c>
      <c r="Y20" s="321"/>
      <c r="Z20" s="321"/>
      <c r="AA20" s="321"/>
      <c r="AB20" s="321"/>
      <c r="AC20" s="321"/>
      <c r="AD20" s="315" t="s">
        <v>26</v>
      </c>
      <c r="AE20" s="315"/>
      <c r="AF20" s="315"/>
      <c r="AG20" s="315"/>
      <c r="AH20" s="321">
        <f>47431029.87</f>
      </c>
      <c r="AI20" s="321"/>
      <c r="AJ20" s="321"/>
      <c r="AK20" s="321"/>
      <c r="AL20" s="321"/>
      <c r="AM20" s="315" t="s">
        <v>26</v>
      </c>
      <c r="AN20" s="315"/>
      <c r="AO20" s="315"/>
      <c r="AP20" s="321">
        <f>51166019.2</f>
      </c>
      <c r="AQ20" s="321"/>
      <c r="AR20" s="321"/>
      <c r="AS20" s="321"/>
      <c r="AT20" s="321"/>
      <c r="AU20" s="321"/>
      <c r="AV20" s="315" t="s">
        <v>26</v>
      </c>
      <c r="AW20" s="315"/>
      <c r="AX20" s="315"/>
      <c r="AY20" s="332">
        <f>51166019.2</f>
      </c>
    </row>
    <row r="21" spans="1:51" s="1" customFormat="1" ht="13.5" customHeight="1">
      <c r="A21" s="302" t="s">
        <v>49</v>
      </c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9"/>
      <c r="Q21" s="309"/>
      <c r="R21" s="309"/>
      <c r="S21" s="309"/>
      <c r="T21" s="309"/>
      <c r="U21" s="315"/>
      <c r="V21" s="315"/>
      <c r="W21" s="315"/>
      <c r="X21" s="321"/>
      <c r="Y21" s="321"/>
      <c r="Z21" s="321"/>
      <c r="AA21" s="321"/>
      <c r="AB21" s="321"/>
      <c r="AC21" s="321"/>
      <c r="AD21" s="315"/>
      <c r="AE21" s="315"/>
      <c r="AF21" s="315"/>
      <c r="AG21" s="315"/>
      <c r="AH21" s="321"/>
      <c r="AI21" s="321"/>
      <c r="AJ21" s="321"/>
      <c r="AK21" s="321"/>
      <c r="AL21" s="321"/>
      <c r="AM21" s="315"/>
      <c r="AN21" s="315"/>
      <c r="AO21" s="315"/>
      <c r="AP21" s="321"/>
      <c r="AQ21" s="321"/>
      <c r="AR21" s="321"/>
      <c r="AS21" s="321"/>
      <c r="AT21" s="321"/>
      <c r="AU21" s="321"/>
      <c r="AV21" s="315"/>
      <c r="AW21" s="315"/>
      <c r="AX21" s="315"/>
      <c r="AY21" s="332"/>
    </row>
    <row r="22" spans="1:51" s="1" customFormat="1" ht="24" customHeight="1">
      <c r="A22" s="339" t="s">
        <v>51</v>
      </c>
      <c r="B22" s="339"/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46" t="s">
        <v>52</v>
      </c>
      <c r="Q22" s="346"/>
      <c r="R22" s="346"/>
      <c r="S22" s="346"/>
      <c r="T22" s="346"/>
      <c r="U22" s="347" t="s">
        <v>26</v>
      </c>
      <c r="V22" s="347"/>
      <c r="W22" s="347"/>
      <c r="X22" s="353">
        <f>42308089.33</f>
      </c>
      <c r="Y22" s="353"/>
      <c r="Z22" s="353"/>
      <c r="AA22" s="353"/>
      <c r="AB22" s="353"/>
      <c r="AC22" s="353"/>
      <c r="AD22" s="347" t="s">
        <v>26</v>
      </c>
      <c r="AE22" s="347"/>
      <c r="AF22" s="347"/>
      <c r="AG22" s="347"/>
      <c r="AH22" s="353">
        <f>42308089.33</f>
      </c>
      <c r="AI22" s="353"/>
      <c r="AJ22" s="353"/>
      <c r="AK22" s="353"/>
      <c r="AL22" s="353"/>
      <c r="AM22" s="347" t="s">
        <v>26</v>
      </c>
      <c r="AN22" s="347"/>
      <c r="AO22" s="347"/>
      <c r="AP22" s="353">
        <f>42308089.33</f>
      </c>
      <c r="AQ22" s="353"/>
      <c r="AR22" s="353"/>
      <c r="AS22" s="353"/>
      <c r="AT22" s="353"/>
      <c r="AU22" s="353"/>
      <c r="AV22" s="347" t="s">
        <v>26</v>
      </c>
      <c r="AW22" s="347"/>
      <c r="AX22" s="347"/>
      <c r="AY22" s="359">
        <f>42308089.33</f>
      </c>
    </row>
    <row r="23" spans="1:51" s="1" customFormat="1" ht="13.5" customHeight="1">
      <c r="A23" s="339" t="s">
        <v>53</v>
      </c>
      <c r="B23" s="339"/>
      <c r="C23" s="339"/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46" t="s">
        <v>54</v>
      </c>
      <c r="Q23" s="346"/>
      <c r="R23" s="346"/>
      <c r="S23" s="346"/>
      <c r="T23" s="346"/>
      <c r="U23" s="347" t="s">
        <v>26</v>
      </c>
      <c r="V23" s="347"/>
      <c r="W23" s="347"/>
      <c r="X23" s="353">
        <f>3380510.86</f>
      </c>
      <c r="Y23" s="353"/>
      <c r="Z23" s="353"/>
      <c r="AA23" s="353"/>
      <c r="AB23" s="353"/>
      <c r="AC23" s="353"/>
      <c r="AD23" s="347" t="s">
        <v>26</v>
      </c>
      <c r="AE23" s="347"/>
      <c r="AF23" s="347"/>
      <c r="AG23" s="347"/>
      <c r="AH23" s="353">
        <f>3380510.86</f>
      </c>
      <c r="AI23" s="353"/>
      <c r="AJ23" s="353"/>
      <c r="AK23" s="353"/>
      <c r="AL23" s="353"/>
      <c r="AM23" s="347" t="s">
        <v>26</v>
      </c>
      <c r="AN23" s="347"/>
      <c r="AO23" s="347"/>
      <c r="AP23" s="353">
        <f>4879398.59</f>
      </c>
      <c r="AQ23" s="353"/>
      <c r="AR23" s="353"/>
      <c r="AS23" s="353"/>
      <c r="AT23" s="353"/>
      <c r="AU23" s="353"/>
      <c r="AV23" s="347" t="s">
        <v>26</v>
      </c>
      <c r="AW23" s="347"/>
      <c r="AX23" s="347"/>
      <c r="AY23" s="359">
        <f>4879398.59</f>
      </c>
    </row>
    <row r="24" spans="1:51" s="1" customFormat="1" ht="13.5" customHeight="1">
      <c r="A24" s="339" t="s">
        <v>55</v>
      </c>
      <c r="B24" s="339"/>
      <c r="C24" s="339"/>
      <c r="D24" s="339"/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339"/>
      <c r="P24" s="346" t="s">
        <v>56</v>
      </c>
      <c r="Q24" s="346"/>
      <c r="R24" s="346"/>
      <c r="S24" s="346"/>
      <c r="T24" s="346"/>
      <c r="U24" s="347" t="s">
        <v>26</v>
      </c>
      <c r="V24" s="347"/>
      <c r="W24" s="347"/>
      <c r="X24" s="353">
        <f>1742429.68</f>
      </c>
      <c r="Y24" s="353"/>
      <c r="Z24" s="353"/>
      <c r="AA24" s="353"/>
      <c r="AB24" s="353"/>
      <c r="AC24" s="353"/>
      <c r="AD24" s="347" t="s">
        <v>26</v>
      </c>
      <c r="AE24" s="347"/>
      <c r="AF24" s="347"/>
      <c r="AG24" s="347"/>
      <c r="AH24" s="353">
        <f>1742429.68</f>
      </c>
      <c r="AI24" s="353"/>
      <c r="AJ24" s="353"/>
      <c r="AK24" s="353"/>
      <c r="AL24" s="353"/>
      <c r="AM24" s="347" t="s">
        <v>26</v>
      </c>
      <c r="AN24" s="347"/>
      <c r="AO24" s="347"/>
      <c r="AP24" s="353">
        <f>3978531.28</f>
      </c>
      <c r="AQ24" s="353"/>
      <c r="AR24" s="353"/>
      <c r="AS24" s="353"/>
      <c r="AT24" s="353"/>
      <c r="AU24" s="353"/>
      <c r="AV24" s="347" t="s">
        <v>26</v>
      </c>
      <c r="AW24" s="347"/>
      <c r="AX24" s="347"/>
      <c r="AY24" s="359">
        <f>3978531.28</f>
      </c>
    </row>
    <row r="25" spans="1:51" s="1" customFormat="1" ht="13.5" customHeight="1">
      <c r="A25" s="339" t="s">
        <v>57</v>
      </c>
      <c r="B25" s="339"/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46" t="s">
        <v>58</v>
      </c>
      <c r="Q25" s="346"/>
      <c r="R25" s="346"/>
      <c r="S25" s="346"/>
      <c r="T25" s="346"/>
      <c r="U25" s="347" t="s">
        <v>26</v>
      </c>
      <c r="V25" s="347"/>
      <c r="W25" s="347"/>
      <c r="X25" s="347" t="s">
        <v>26</v>
      </c>
      <c r="Y25" s="347"/>
      <c r="Z25" s="347"/>
      <c r="AA25" s="347"/>
      <c r="AB25" s="347"/>
      <c r="AC25" s="347"/>
      <c r="AD25" s="347" t="s">
        <v>26</v>
      </c>
      <c r="AE25" s="347"/>
      <c r="AF25" s="347"/>
      <c r="AG25" s="347"/>
      <c r="AH25" s="347" t="s">
        <v>26</v>
      </c>
      <c r="AI25" s="347"/>
      <c r="AJ25" s="347"/>
      <c r="AK25" s="347"/>
      <c r="AL25" s="347"/>
      <c r="AM25" s="347" t="s">
        <v>26</v>
      </c>
      <c r="AN25" s="347"/>
      <c r="AO25" s="347"/>
      <c r="AP25" s="347" t="s">
        <v>26</v>
      </c>
      <c r="AQ25" s="347"/>
      <c r="AR25" s="347"/>
      <c r="AS25" s="347"/>
      <c r="AT25" s="347"/>
      <c r="AU25" s="347"/>
      <c r="AV25" s="347" t="s">
        <v>26</v>
      </c>
      <c r="AW25" s="347"/>
      <c r="AX25" s="347"/>
      <c r="AY25" s="360" t="s">
        <v>26</v>
      </c>
    </row>
    <row r="26" spans="1:51" s="1" customFormat="1" ht="13.5" customHeight="1">
      <c r="A26" s="339" t="s">
        <v>59</v>
      </c>
      <c r="B26" s="339"/>
      <c r="C26" s="339"/>
      <c r="D26" s="339"/>
      <c r="E26" s="339"/>
      <c r="F26" s="339"/>
      <c r="G26" s="339"/>
      <c r="H26" s="339"/>
      <c r="I26" s="339"/>
      <c r="J26" s="339"/>
      <c r="K26" s="339"/>
      <c r="L26" s="339"/>
      <c r="M26" s="339"/>
      <c r="N26" s="339"/>
      <c r="O26" s="339"/>
      <c r="P26" s="346" t="s">
        <v>60</v>
      </c>
      <c r="Q26" s="346"/>
      <c r="R26" s="346"/>
      <c r="S26" s="346"/>
      <c r="T26" s="346"/>
      <c r="U26" s="347" t="s">
        <v>26</v>
      </c>
      <c r="V26" s="347"/>
      <c r="W26" s="347"/>
      <c r="X26" s="353">
        <f>17688313.35</f>
      </c>
      <c r="Y26" s="353"/>
      <c r="Z26" s="353"/>
      <c r="AA26" s="353"/>
      <c r="AB26" s="353"/>
      <c r="AC26" s="353"/>
      <c r="AD26" s="347" t="s">
        <v>26</v>
      </c>
      <c r="AE26" s="347"/>
      <c r="AF26" s="347"/>
      <c r="AG26" s="347"/>
      <c r="AH26" s="353">
        <f>17688313.35</f>
      </c>
      <c r="AI26" s="353"/>
      <c r="AJ26" s="353"/>
      <c r="AK26" s="353"/>
      <c r="AL26" s="353"/>
      <c r="AM26" s="347" t="s">
        <v>26</v>
      </c>
      <c r="AN26" s="347"/>
      <c r="AO26" s="347"/>
      <c r="AP26" s="353">
        <f>20314207.39</f>
      </c>
      <c r="AQ26" s="353"/>
      <c r="AR26" s="353"/>
      <c r="AS26" s="353"/>
      <c r="AT26" s="353"/>
      <c r="AU26" s="353"/>
      <c r="AV26" s="347" t="s">
        <v>26</v>
      </c>
      <c r="AW26" s="347"/>
      <c r="AX26" s="347"/>
      <c r="AY26" s="359">
        <f>20314207.39</f>
      </c>
    </row>
    <row r="27" spans="1:51" s="1" customFormat="1" ht="33.75" customHeight="1">
      <c r="A27" s="339" t="s">
        <v>61</v>
      </c>
      <c r="B27" s="339"/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46" t="s">
        <v>62</v>
      </c>
      <c r="Q27" s="346"/>
      <c r="R27" s="346"/>
      <c r="S27" s="346"/>
      <c r="T27" s="346"/>
      <c r="U27" s="347" t="s">
        <v>26</v>
      </c>
      <c r="V27" s="347"/>
      <c r="W27" s="347"/>
      <c r="X27" s="353">
        <f>13114451.93</f>
      </c>
      <c r="Y27" s="353"/>
      <c r="Z27" s="353"/>
      <c r="AA27" s="353"/>
      <c r="AB27" s="353"/>
      <c r="AC27" s="353"/>
      <c r="AD27" s="347" t="s">
        <v>26</v>
      </c>
      <c r="AE27" s="347"/>
      <c r="AF27" s="347"/>
      <c r="AG27" s="347"/>
      <c r="AH27" s="353">
        <f>13114451.93</f>
      </c>
      <c r="AI27" s="353"/>
      <c r="AJ27" s="353"/>
      <c r="AK27" s="353"/>
      <c r="AL27" s="353"/>
      <c r="AM27" s="347" t="s">
        <v>26</v>
      </c>
      <c r="AN27" s="347"/>
      <c r="AO27" s="347"/>
      <c r="AP27" s="353">
        <f>13598966.81</f>
      </c>
      <c r="AQ27" s="353"/>
      <c r="AR27" s="353"/>
      <c r="AS27" s="353"/>
      <c r="AT27" s="353"/>
      <c r="AU27" s="353"/>
      <c r="AV27" s="347" t="s">
        <v>26</v>
      </c>
      <c r="AW27" s="347"/>
      <c r="AX27" s="347"/>
      <c r="AY27" s="359">
        <f>13598966.81</f>
      </c>
    </row>
    <row r="28" spans="1:51" s="1" customFormat="1" ht="24" customHeight="1">
      <c r="A28" s="339" t="s">
        <v>63</v>
      </c>
      <c r="B28" s="339"/>
      <c r="C28" s="339"/>
      <c r="D28" s="339"/>
      <c r="E28" s="339"/>
      <c r="F28" s="339"/>
      <c r="G28" s="339"/>
      <c r="H28" s="339"/>
      <c r="I28" s="339"/>
      <c r="J28" s="339"/>
      <c r="K28" s="339"/>
      <c r="L28" s="339"/>
      <c r="M28" s="339"/>
      <c r="N28" s="339"/>
      <c r="O28" s="339"/>
      <c r="P28" s="346" t="s">
        <v>64</v>
      </c>
      <c r="Q28" s="346"/>
      <c r="R28" s="346"/>
      <c r="S28" s="346"/>
      <c r="T28" s="346"/>
      <c r="U28" s="347" t="s">
        <v>26</v>
      </c>
      <c r="V28" s="347"/>
      <c r="W28" s="347"/>
      <c r="X28" s="353">
        <f>2920681.74</f>
      </c>
      <c r="Y28" s="353"/>
      <c r="Z28" s="353"/>
      <c r="AA28" s="353"/>
      <c r="AB28" s="353"/>
      <c r="AC28" s="353"/>
      <c r="AD28" s="347" t="s">
        <v>26</v>
      </c>
      <c r="AE28" s="347"/>
      <c r="AF28" s="347"/>
      <c r="AG28" s="347"/>
      <c r="AH28" s="353">
        <f>2920681.74</f>
      </c>
      <c r="AI28" s="353"/>
      <c r="AJ28" s="353"/>
      <c r="AK28" s="353"/>
      <c r="AL28" s="353"/>
      <c r="AM28" s="347" t="s">
        <v>26</v>
      </c>
      <c r="AN28" s="347"/>
      <c r="AO28" s="347"/>
      <c r="AP28" s="353">
        <f>4353583.67</f>
      </c>
      <c r="AQ28" s="353"/>
      <c r="AR28" s="353"/>
      <c r="AS28" s="353"/>
      <c r="AT28" s="353"/>
      <c r="AU28" s="353"/>
      <c r="AV28" s="347" t="s">
        <v>26</v>
      </c>
      <c r="AW28" s="347"/>
      <c r="AX28" s="347"/>
      <c r="AY28" s="359">
        <f>4353583.67</f>
      </c>
    </row>
    <row r="29" spans="1:51" s="1" customFormat="1" ht="24" customHeight="1">
      <c r="A29" s="339" t="s">
        <v>65</v>
      </c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46" t="s">
        <v>66</v>
      </c>
      <c r="Q29" s="346"/>
      <c r="R29" s="346"/>
      <c r="S29" s="346"/>
      <c r="T29" s="346"/>
      <c r="U29" s="347" t="s">
        <v>26</v>
      </c>
      <c r="V29" s="347"/>
      <c r="W29" s="347"/>
      <c r="X29" s="353">
        <f>1653179.68</f>
      </c>
      <c r="Y29" s="353"/>
      <c r="Z29" s="353"/>
      <c r="AA29" s="353"/>
      <c r="AB29" s="353"/>
      <c r="AC29" s="353"/>
      <c r="AD29" s="347" t="s">
        <v>26</v>
      </c>
      <c r="AE29" s="347"/>
      <c r="AF29" s="347"/>
      <c r="AG29" s="347"/>
      <c r="AH29" s="353">
        <f>1653179.68</f>
      </c>
      <c r="AI29" s="353"/>
      <c r="AJ29" s="353"/>
      <c r="AK29" s="353"/>
      <c r="AL29" s="353"/>
      <c r="AM29" s="347" t="s">
        <v>26</v>
      </c>
      <c r="AN29" s="347"/>
      <c r="AO29" s="347"/>
      <c r="AP29" s="353">
        <f>2361656.91</f>
      </c>
      <c r="AQ29" s="353"/>
      <c r="AR29" s="353"/>
      <c r="AS29" s="353"/>
      <c r="AT29" s="353"/>
      <c r="AU29" s="353"/>
      <c r="AV29" s="347" t="s">
        <v>26</v>
      </c>
      <c r="AW29" s="347"/>
      <c r="AX29" s="347"/>
      <c r="AY29" s="359">
        <f>2361656.91</f>
      </c>
    </row>
    <row r="30" spans="1:51" s="1" customFormat="1" ht="13.5" customHeight="1">
      <c r="A30" s="339" t="s">
        <v>67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46" t="s">
        <v>68</v>
      </c>
      <c r="Q30" s="346"/>
      <c r="R30" s="346"/>
      <c r="S30" s="346"/>
      <c r="T30" s="346"/>
      <c r="U30" s="347" t="s">
        <v>26</v>
      </c>
      <c r="V30" s="347"/>
      <c r="W30" s="347"/>
      <c r="X30" s="347" t="s">
        <v>26</v>
      </c>
      <c r="Y30" s="347"/>
      <c r="Z30" s="347"/>
      <c r="AA30" s="347"/>
      <c r="AB30" s="347"/>
      <c r="AC30" s="347"/>
      <c r="AD30" s="347" t="s">
        <v>26</v>
      </c>
      <c r="AE30" s="347"/>
      <c r="AF30" s="347"/>
      <c r="AG30" s="347"/>
      <c r="AH30" s="347" t="s">
        <v>26</v>
      </c>
      <c r="AI30" s="347"/>
      <c r="AJ30" s="347"/>
      <c r="AK30" s="347"/>
      <c r="AL30" s="347"/>
      <c r="AM30" s="347" t="s">
        <v>26</v>
      </c>
      <c r="AN30" s="347"/>
      <c r="AO30" s="347"/>
      <c r="AP30" s="347" t="s">
        <v>26</v>
      </c>
      <c r="AQ30" s="347"/>
      <c r="AR30" s="347"/>
      <c r="AS30" s="347"/>
      <c r="AT30" s="347"/>
      <c r="AU30" s="347"/>
      <c r="AV30" s="347" t="s">
        <v>26</v>
      </c>
      <c r="AW30" s="347"/>
      <c r="AX30" s="347"/>
      <c r="AY30" s="360" t="s">
        <v>26</v>
      </c>
    </row>
    <row r="31" spans="1:51" s="1" customFormat="1" ht="13.5" customHeight="1">
      <c r="A31" s="339" t="s">
        <v>69</v>
      </c>
      <c r="B31" s="339"/>
      <c r="C31" s="339"/>
      <c r="D31" s="339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46" t="s">
        <v>70</v>
      </c>
      <c r="Q31" s="346"/>
      <c r="R31" s="346"/>
      <c r="S31" s="346"/>
      <c r="T31" s="346"/>
      <c r="U31" s="347" t="s">
        <v>26</v>
      </c>
      <c r="V31" s="347"/>
      <c r="W31" s="347"/>
      <c r="X31" s="353">
        <f>29742716.52</f>
      </c>
      <c r="Y31" s="353"/>
      <c r="Z31" s="353"/>
      <c r="AA31" s="353"/>
      <c r="AB31" s="353"/>
      <c r="AC31" s="353"/>
      <c r="AD31" s="347" t="s">
        <v>26</v>
      </c>
      <c r="AE31" s="347"/>
      <c r="AF31" s="347"/>
      <c r="AG31" s="347"/>
      <c r="AH31" s="353">
        <f>29742716.52</f>
      </c>
      <c r="AI31" s="353"/>
      <c r="AJ31" s="353"/>
      <c r="AK31" s="353"/>
      <c r="AL31" s="353"/>
      <c r="AM31" s="347" t="s">
        <v>26</v>
      </c>
      <c r="AN31" s="347"/>
      <c r="AO31" s="347"/>
      <c r="AP31" s="353">
        <f>30851811.81</f>
      </c>
      <c r="AQ31" s="353"/>
      <c r="AR31" s="353"/>
      <c r="AS31" s="353"/>
      <c r="AT31" s="353"/>
      <c r="AU31" s="353"/>
      <c r="AV31" s="347" t="s">
        <v>26</v>
      </c>
      <c r="AW31" s="347"/>
      <c r="AX31" s="347"/>
      <c r="AY31" s="359">
        <f>30851811.81</f>
      </c>
    </row>
    <row r="32" spans="1:51" s="1" customFormat="1" ht="33.75" customHeight="1">
      <c r="A32" s="339" t="s">
        <v>71</v>
      </c>
      <c r="B32" s="339"/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46" t="s">
        <v>72</v>
      </c>
      <c r="Q32" s="346"/>
      <c r="R32" s="346"/>
      <c r="S32" s="346"/>
      <c r="T32" s="346"/>
      <c r="U32" s="347" t="s">
        <v>26</v>
      </c>
      <c r="V32" s="347"/>
      <c r="W32" s="347"/>
      <c r="X32" s="353">
        <f>29193637.4</f>
      </c>
      <c r="Y32" s="353"/>
      <c r="Z32" s="353"/>
      <c r="AA32" s="353"/>
      <c r="AB32" s="353"/>
      <c r="AC32" s="353"/>
      <c r="AD32" s="347" t="s">
        <v>26</v>
      </c>
      <c r="AE32" s="347"/>
      <c r="AF32" s="347"/>
      <c r="AG32" s="347"/>
      <c r="AH32" s="353">
        <f>29193637.4</f>
      </c>
      <c r="AI32" s="353"/>
      <c r="AJ32" s="353"/>
      <c r="AK32" s="353"/>
      <c r="AL32" s="353"/>
      <c r="AM32" s="347" t="s">
        <v>26</v>
      </c>
      <c r="AN32" s="347"/>
      <c r="AO32" s="347"/>
      <c r="AP32" s="353">
        <f>28709122.52</f>
      </c>
      <c r="AQ32" s="353"/>
      <c r="AR32" s="353"/>
      <c r="AS32" s="353"/>
      <c r="AT32" s="353"/>
      <c r="AU32" s="353"/>
      <c r="AV32" s="347" t="s">
        <v>26</v>
      </c>
      <c r="AW32" s="347"/>
      <c r="AX32" s="347"/>
      <c r="AY32" s="359">
        <f>28709122.52</f>
      </c>
    </row>
    <row r="33" spans="1:51" s="1" customFormat="1" ht="24" customHeight="1">
      <c r="A33" s="339" t="s">
        <v>73</v>
      </c>
      <c r="B33" s="339"/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39"/>
      <c r="P33" s="346" t="s">
        <v>74</v>
      </c>
      <c r="Q33" s="346"/>
      <c r="R33" s="346"/>
      <c r="S33" s="346"/>
      <c r="T33" s="346"/>
      <c r="U33" s="347" t="s">
        <v>26</v>
      </c>
      <c r="V33" s="347"/>
      <c r="W33" s="347"/>
      <c r="X33" s="353">
        <f>459829.12</f>
      </c>
      <c r="Y33" s="353"/>
      <c r="Z33" s="353"/>
      <c r="AA33" s="353"/>
      <c r="AB33" s="353"/>
      <c r="AC33" s="353"/>
      <c r="AD33" s="347" t="s">
        <v>26</v>
      </c>
      <c r="AE33" s="347"/>
      <c r="AF33" s="347"/>
      <c r="AG33" s="347"/>
      <c r="AH33" s="353">
        <f>459829.12</f>
      </c>
      <c r="AI33" s="353"/>
      <c r="AJ33" s="353"/>
      <c r="AK33" s="353"/>
      <c r="AL33" s="353"/>
      <c r="AM33" s="347" t="s">
        <v>26</v>
      </c>
      <c r="AN33" s="347"/>
      <c r="AO33" s="347"/>
      <c r="AP33" s="353">
        <f>525814.92</f>
      </c>
      <c r="AQ33" s="353"/>
      <c r="AR33" s="353"/>
      <c r="AS33" s="353"/>
      <c r="AT33" s="353"/>
      <c r="AU33" s="353"/>
      <c r="AV33" s="347" t="s">
        <v>26</v>
      </c>
      <c r="AW33" s="347"/>
      <c r="AX33" s="347"/>
      <c r="AY33" s="359">
        <f>525814.92</f>
      </c>
    </row>
    <row r="34" spans="1:51" s="1" customFormat="1" ht="24" customHeight="1">
      <c r="A34" s="362" t="s">
        <v>75</v>
      </c>
      <c r="B34" s="362"/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9" t="s">
        <v>76</v>
      </c>
      <c r="Q34" s="369"/>
      <c r="R34" s="369"/>
      <c r="S34" s="369"/>
      <c r="T34" s="369"/>
      <c r="U34" s="376" t="s">
        <v>26</v>
      </c>
      <c r="V34" s="376"/>
      <c r="W34" s="376"/>
      <c r="X34" s="384">
        <f>89250</f>
      </c>
      <c r="Y34" s="384"/>
      <c r="Z34" s="384"/>
      <c r="AA34" s="384"/>
      <c r="AB34" s="384"/>
      <c r="AC34" s="384"/>
      <c r="AD34" s="376" t="s">
        <v>26</v>
      </c>
      <c r="AE34" s="376"/>
      <c r="AF34" s="376"/>
      <c r="AG34" s="376"/>
      <c r="AH34" s="384">
        <f>89250</f>
      </c>
      <c r="AI34" s="384"/>
      <c r="AJ34" s="384"/>
      <c r="AK34" s="384"/>
      <c r="AL34" s="384"/>
      <c r="AM34" s="376" t="s">
        <v>26</v>
      </c>
      <c r="AN34" s="376"/>
      <c r="AO34" s="376"/>
      <c r="AP34" s="384">
        <f>1616874.37</f>
      </c>
      <c r="AQ34" s="384"/>
      <c r="AR34" s="384"/>
      <c r="AS34" s="384"/>
      <c r="AT34" s="384"/>
      <c r="AU34" s="384"/>
      <c r="AV34" s="376" t="s">
        <v>26</v>
      </c>
      <c r="AW34" s="376"/>
      <c r="AX34" s="376"/>
      <c r="AY34" s="392">
        <f>1616874.37</f>
      </c>
    </row>
    <row r="35" spans="1:51" s="1" customFormat="1" ht="13.5" customHeight="1">
      <c r="A35" s="339" t="s">
        <v>77</v>
      </c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46" t="s">
        <v>78</v>
      </c>
      <c r="Q35" s="346"/>
      <c r="R35" s="346"/>
      <c r="S35" s="346"/>
      <c r="T35" s="346"/>
      <c r="U35" s="347" t="s">
        <v>26</v>
      </c>
      <c r="V35" s="347"/>
      <c r="W35" s="347"/>
      <c r="X35" s="347" t="s">
        <v>26</v>
      </c>
      <c r="Y35" s="347"/>
      <c r="Z35" s="347"/>
      <c r="AA35" s="347"/>
      <c r="AB35" s="347"/>
      <c r="AC35" s="347"/>
      <c r="AD35" s="347" t="s">
        <v>26</v>
      </c>
      <c r="AE35" s="347"/>
      <c r="AF35" s="347"/>
      <c r="AG35" s="347"/>
      <c r="AH35" s="347" t="s">
        <v>26</v>
      </c>
      <c r="AI35" s="347"/>
      <c r="AJ35" s="347"/>
      <c r="AK35" s="347"/>
      <c r="AL35" s="347"/>
      <c r="AM35" s="347" t="s">
        <v>26</v>
      </c>
      <c r="AN35" s="347"/>
      <c r="AO35" s="347"/>
      <c r="AP35" s="347" t="s">
        <v>26</v>
      </c>
      <c r="AQ35" s="347"/>
      <c r="AR35" s="347"/>
      <c r="AS35" s="347"/>
      <c r="AT35" s="347"/>
      <c r="AU35" s="347"/>
      <c r="AV35" s="347" t="s">
        <v>26</v>
      </c>
      <c r="AW35" s="347"/>
      <c r="AX35" s="347"/>
      <c r="AY35" s="360" t="s">
        <v>26</v>
      </c>
    </row>
    <row r="36" spans="1:51" s="1" customFormat="1" ht="6" customHeight="1">
      <c r="A36" s="393" t="s">
        <v>0</v>
      </c>
      <c r="B36" s="393"/>
      <c r="C36" s="393"/>
      <c r="D36" s="393"/>
      <c r="E36" s="393"/>
      <c r="F36" s="393"/>
      <c r="G36" s="393"/>
      <c r="H36" s="393"/>
      <c r="I36" s="393"/>
      <c r="J36" s="393"/>
      <c r="K36" s="393"/>
      <c r="L36" s="393"/>
      <c r="M36" s="393"/>
      <c r="N36" s="393"/>
      <c r="O36" s="393"/>
      <c r="P36" s="401" t="s">
        <v>0</v>
      </c>
      <c r="Q36" s="401"/>
      <c r="R36" s="401"/>
      <c r="S36" s="401"/>
      <c r="T36" s="401"/>
      <c r="U36" s="401"/>
      <c r="V36" s="401"/>
      <c r="W36" s="401"/>
      <c r="X36" s="401"/>
      <c r="Y36" s="401"/>
      <c r="Z36" s="401"/>
      <c r="AA36" s="401"/>
      <c r="AB36" s="401"/>
      <c r="AC36" s="401"/>
      <c r="AD36" s="401"/>
      <c r="AE36" s="401"/>
      <c r="AF36" s="401"/>
      <c r="AG36" s="401"/>
      <c r="AH36" s="401"/>
      <c r="AI36" s="401"/>
      <c r="AJ36" s="401"/>
      <c r="AK36" s="401"/>
      <c r="AL36" s="401"/>
      <c r="AM36" s="401"/>
      <c r="AN36" s="401"/>
      <c r="AO36" s="401"/>
      <c r="AP36" s="401"/>
      <c r="AQ36" s="401"/>
      <c r="AR36" s="401"/>
      <c r="AS36" s="401"/>
      <c r="AT36" s="401"/>
      <c r="AU36" s="401"/>
      <c r="AV36" s="401"/>
      <c r="AW36" s="401"/>
      <c r="AX36" s="401"/>
      <c r="AY36" s="401"/>
    </row>
    <row r="37" spans="1:51" s="1" customFormat="1" ht="12" customHeight="1">
      <c r="A37" s="19" t="s">
        <v>79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</row>
    <row r="38" spans="1:51" s="1" customFormat="1" ht="13.5" customHeight="1">
      <c r="A38" s="236" t="s">
        <v>30</v>
      </c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43" t="s">
        <v>31</v>
      </c>
      <c r="Q38" s="243"/>
      <c r="R38" s="243"/>
      <c r="S38" s="243"/>
      <c r="T38" s="243"/>
      <c r="U38" s="244" t="s">
        <v>32</v>
      </c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411" t="s">
        <v>37</v>
      </c>
      <c r="AN38" s="411"/>
      <c r="AO38" s="411"/>
      <c r="AP38" s="411"/>
      <c r="AQ38" s="411"/>
      <c r="AR38" s="411"/>
      <c r="AS38" s="411"/>
      <c r="AT38" s="411"/>
      <c r="AU38" s="411"/>
      <c r="AV38" s="411"/>
      <c r="AW38" s="411"/>
      <c r="AX38" s="411"/>
      <c r="AY38" s="411"/>
    </row>
    <row r="39" spans="1:51" s="1" customFormat="1" ht="36.75" customHeight="1">
      <c r="A39" s="236"/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43"/>
      <c r="Q39" s="243"/>
      <c r="R39" s="243"/>
      <c r="S39" s="243"/>
      <c r="T39" s="243"/>
      <c r="U39" s="244" t="s">
        <v>33</v>
      </c>
      <c r="V39" s="244"/>
      <c r="W39" s="244"/>
      <c r="X39" s="244" t="s">
        <v>34</v>
      </c>
      <c r="Y39" s="244"/>
      <c r="Z39" s="244"/>
      <c r="AA39" s="244"/>
      <c r="AB39" s="244"/>
      <c r="AC39" s="244"/>
      <c r="AD39" s="244" t="s">
        <v>35</v>
      </c>
      <c r="AE39" s="244"/>
      <c r="AF39" s="244"/>
      <c r="AG39" s="244"/>
      <c r="AH39" s="244" t="s">
        <v>36</v>
      </c>
      <c r="AI39" s="244"/>
      <c r="AJ39" s="244"/>
      <c r="AK39" s="244"/>
      <c r="AL39" s="244"/>
      <c r="AM39" s="244" t="s">
        <v>33</v>
      </c>
      <c r="AN39" s="244"/>
      <c r="AO39" s="244"/>
      <c r="AP39" s="244" t="s">
        <v>34</v>
      </c>
      <c r="AQ39" s="244"/>
      <c r="AR39" s="244"/>
      <c r="AS39" s="244"/>
      <c r="AT39" s="244"/>
      <c r="AU39" s="244"/>
      <c r="AV39" s="244" t="s">
        <v>35</v>
      </c>
      <c r="AW39" s="244"/>
      <c r="AX39" s="244"/>
      <c r="AY39" s="262" t="s">
        <v>36</v>
      </c>
    </row>
    <row r="40" spans="1:51" s="1" customFormat="1" ht="12.75" customHeight="1">
      <c r="A40" s="269" t="s">
        <v>38</v>
      </c>
      <c r="B40" s="269"/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76" t="s">
        <v>39</v>
      </c>
      <c r="Q40" s="276"/>
      <c r="R40" s="276"/>
      <c r="S40" s="276"/>
      <c r="T40" s="276"/>
      <c r="U40" s="276" t="s">
        <v>40</v>
      </c>
      <c r="V40" s="276"/>
      <c r="W40" s="276"/>
      <c r="X40" s="276" t="s">
        <v>41</v>
      </c>
      <c r="Y40" s="276"/>
      <c r="Z40" s="276"/>
      <c r="AA40" s="276"/>
      <c r="AB40" s="276"/>
      <c r="AC40" s="276"/>
      <c r="AD40" s="276" t="s">
        <v>42</v>
      </c>
      <c r="AE40" s="276"/>
      <c r="AF40" s="276"/>
      <c r="AG40" s="276"/>
      <c r="AH40" s="276" t="s">
        <v>43</v>
      </c>
      <c r="AI40" s="276"/>
      <c r="AJ40" s="276"/>
      <c r="AK40" s="276"/>
      <c r="AL40" s="276"/>
      <c r="AM40" s="276" t="s">
        <v>44</v>
      </c>
      <c r="AN40" s="276"/>
      <c r="AO40" s="276"/>
      <c r="AP40" s="276" t="s">
        <v>45</v>
      </c>
      <c r="AQ40" s="276"/>
      <c r="AR40" s="276"/>
      <c r="AS40" s="276"/>
      <c r="AT40" s="276"/>
      <c r="AU40" s="276"/>
      <c r="AV40" s="276" t="s">
        <v>46</v>
      </c>
      <c r="AW40" s="276"/>
      <c r="AX40" s="276"/>
      <c r="AY40" s="284" t="s">
        <v>47</v>
      </c>
    </row>
    <row r="41" spans="1:51" s="1" customFormat="1" ht="24" customHeight="1">
      <c r="A41" s="339" t="s">
        <v>80</v>
      </c>
      <c r="B41" s="339"/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09" t="s">
        <v>81</v>
      </c>
      <c r="Q41" s="309"/>
      <c r="R41" s="309"/>
      <c r="S41" s="309"/>
      <c r="T41" s="309"/>
      <c r="U41" s="315" t="s">
        <v>26</v>
      </c>
      <c r="V41" s="315"/>
      <c r="W41" s="315"/>
      <c r="X41" s="315" t="s">
        <v>26</v>
      </c>
      <c r="Y41" s="315"/>
      <c r="Z41" s="315"/>
      <c r="AA41" s="315"/>
      <c r="AB41" s="315"/>
      <c r="AC41" s="315"/>
      <c r="AD41" s="315" t="s">
        <v>26</v>
      </c>
      <c r="AE41" s="315"/>
      <c r="AF41" s="315"/>
      <c r="AG41" s="315"/>
      <c r="AH41" s="315" t="s">
        <v>26</v>
      </c>
      <c r="AI41" s="315"/>
      <c r="AJ41" s="315"/>
      <c r="AK41" s="315"/>
      <c r="AL41" s="315"/>
      <c r="AM41" s="315" t="s">
        <v>26</v>
      </c>
      <c r="AN41" s="315"/>
      <c r="AO41" s="315"/>
      <c r="AP41" s="315" t="s">
        <v>26</v>
      </c>
      <c r="AQ41" s="315"/>
      <c r="AR41" s="315"/>
      <c r="AS41" s="315"/>
      <c r="AT41" s="315"/>
      <c r="AU41" s="315"/>
      <c r="AV41" s="315" t="s">
        <v>26</v>
      </c>
      <c r="AW41" s="315"/>
      <c r="AX41" s="315"/>
      <c r="AY41" s="418" t="s">
        <v>26</v>
      </c>
    </row>
    <row r="42" spans="1:51" s="1" customFormat="1" ht="24" customHeight="1">
      <c r="A42" s="339" t="s">
        <v>82</v>
      </c>
      <c r="B42" s="339"/>
      <c r="C42" s="339"/>
      <c r="D42" s="339"/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46" t="s">
        <v>83</v>
      </c>
      <c r="Q42" s="346"/>
      <c r="R42" s="346"/>
      <c r="S42" s="346"/>
      <c r="T42" s="346"/>
      <c r="U42" s="347" t="s">
        <v>26</v>
      </c>
      <c r="V42" s="347"/>
      <c r="W42" s="347"/>
      <c r="X42" s="347" t="s">
        <v>26</v>
      </c>
      <c r="Y42" s="347"/>
      <c r="Z42" s="347"/>
      <c r="AA42" s="347"/>
      <c r="AB42" s="347"/>
      <c r="AC42" s="347"/>
      <c r="AD42" s="347" t="s">
        <v>26</v>
      </c>
      <c r="AE42" s="347"/>
      <c r="AF42" s="347"/>
      <c r="AG42" s="347"/>
      <c r="AH42" s="347" t="s">
        <v>26</v>
      </c>
      <c r="AI42" s="347"/>
      <c r="AJ42" s="347"/>
      <c r="AK42" s="347"/>
      <c r="AL42" s="347"/>
      <c r="AM42" s="347" t="s">
        <v>26</v>
      </c>
      <c r="AN42" s="347"/>
      <c r="AO42" s="347"/>
      <c r="AP42" s="347" t="s">
        <v>26</v>
      </c>
      <c r="AQ42" s="347"/>
      <c r="AR42" s="347"/>
      <c r="AS42" s="347"/>
      <c r="AT42" s="347"/>
      <c r="AU42" s="347"/>
      <c r="AV42" s="347" t="s">
        <v>26</v>
      </c>
      <c r="AW42" s="347"/>
      <c r="AX42" s="347"/>
      <c r="AY42" s="360" t="s">
        <v>26</v>
      </c>
    </row>
    <row r="43" spans="1:51" s="1" customFormat="1" ht="13.5" customHeight="1">
      <c r="A43" s="339" t="s">
        <v>84</v>
      </c>
      <c r="B43" s="339"/>
      <c r="C43" s="339"/>
      <c r="D43" s="339"/>
      <c r="E43" s="339"/>
      <c r="F43" s="339"/>
      <c r="G43" s="339"/>
      <c r="H43" s="339"/>
      <c r="I43" s="339"/>
      <c r="J43" s="339"/>
      <c r="K43" s="339"/>
      <c r="L43" s="339"/>
      <c r="M43" s="339"/>
      <c r="N43" s="339"/>
      <c r="O43" s="339"/>
      <c r="P43" s="346" t="s">
        <v>85</v>
      </c>
      <c r="Q43" s="346"/>
      <c r="R43" s="346"/>
      <c r="S43" s="346"/>
      <c r="T43" s="346"/>
      <c r="U43" s="347" t="s">
        <v>26</v>
      </c>
      <c r="V43" s="347"/>
      <c r="W43" s="347"/>
      <c r="X43" s="347" t="s">
        <v>26</v>
      </c>
      <c r="Y43" s="347"/>
      <c r="Z43" s="347"/>
      <c r="AA43" s="347"/>
      <c r="AB43" s="347"/>
      <c r="AC43" s="347"/>
      <c r="AD43" s="347" t="s">
        <v>26</v>
      </c>
      <c r="AE43" s="347"/>
      <c r="AF43" s="347"/>
      <c r="AG43" s="347"/>
      <c r="AH43" s="347" t="s">
        <v>26</v>
      </c>
      <c r="AI43" s="347"/>
      <c r="AJ43" s="347"/>
      <c r="AK43" s="347"/>
      <c r="AL43" s="347"/>
      <c r="AM43" s="347" t="s">
        <v>26</v>
      </c>
      <c r="AN43" s="347"/>
      <c r="AO43" s="347"/>
      <c r="AP43" s="347" t="s">
        <v>26</v>
      </c>
      <c r="AQ43" s="347"/>
      <c r="AR43" s="347"/>
      <c r="AS43" s="347"/>
      <c r="AT43" s="347"/>
      <c r="AU43" s="347"/>
      <c r="AV43" s="347" t="s">
        <v>26</v>
      </c>
      <c r="AW43" s="347"/>
      <c r="AX43" s="347"/>
      <c r="AY43" s="360" t="s">
        <v>26</v>
      </c>
    </row>
    <row r="44" spans="1:51" s="1" customFormat="1" ht="13.5" customHeight="1">
      <c r="A44" s="339" t="s">
        <v>86</v>
      </c>
      <c r="B44" s="339"/>
      <c r="C44" s="339"/>
      <c r="D44" s="339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46" t="s">
        <v>87</v>
      </c>
      <c r="Q44" s="346"/>
      <c r="R44" s="346"/>
      <c r="S44" s="346"/>
      <c r="T44" s="346"/>
      <c r="U44" s="347" t="s">
        <v>26</v>
      </c>
      <c r="V44" s="347"/>
      <c r="W44" s="347"/>
      <c r="X44" s="347" t="s">
        <v>26</v>
      </c>
      <c r="Y44" s="347"/>
      <c r="Z44" s="347"/>
      <c r="AA44" s="347"/>
      <c r="AB44" s="347"/>
      <c r="AC44" s="347"/>
      <c r="AD44" s="347" t="s">
        <v>26</v>
      </c>
      <c r="AE44" s="347"/>
      <c r="AF44" s="347"/>
      <c r="AG44" s="347"/>
      <c r="AH44" s="347" t="s">
        <v>26</v>
      </c>
      <c r="AI44" s="347"/>
      <c r="AJ44" s="347"/>
      <c r="AK44" s="347"/>
      <c r="AL44" s="347"/>
      <c r="AM44" s="347" t="s">
        <v>26</v>
      </c>
      <c r="AN44" s="347"/>
      <c r="AO44" s="347"/>
      <c r="AP44" s="347" t="s">
        <v>26</v>
      </c>
      <c r="AQ44" s="347"/>
      <c r="AR44" s="347"/>
      <c r="AS44" s="347"/>
      <c r="AT44" s="347"/>
      <c r="AU44" s="347"/>
      <c r="AV44" s="347" t="s">
        <v>26</v>
      </c>
      <c r="AW44" s="347"/>
      <c r="AX44" s="347"/>
      <c r="AY44" s="360" t="s">
        <v>26</v>
      </c>
    </row>
    <row r="45" spans="1:51" s="1" customFormat="1" ht="13.5" customHeight="1">
      <c r="A45" s="339" t="s">
        <v>88</v>
      </c>
      <c r="B45" s="339"/>
      <c r="C45" s="339"/>
      <c r="D45" s="339"/>
      <c r="E45" s="339"/>
      <c r="F45" s="339"/>
      <c r="G45" s="339"/>
      <c r="H45" s="339"/>
      <c r="I45" s="339"/>
      <c r="J45" s="339"/>
      <c r="K45" s="339"/>
      <c r="L45" s="339"/>
      <c r="M45" s="339"/>
      <c r="N45" s="339"/>
      <c r="O45" s="339"/>
      <c r="P45" s="346" t="s">
        <v>89</v>
      </c>
      <c r="Q45" s="346"/>
      <c r="R45" s="346"/>
      <c r="S45" s="346"/>
      <c r="T45" s="346"/>
      <c r="U45" s="347" t="s">
        <v>26</v>
      </c>
      <c r="V45" s="347"/>
      <c r="W45" s="347"/>
      <c r="X45" s="347" t="s">
        <v>26</v>
      </c>
      <c r="Y45" s="347"/>
      <c r="Z45" s="347"/>
      <c r="AA45" s="347"/>
      <c r="AB45" s="347"/>
      <c r="AC45" s="347"/>
      <c r="AD45" s="347" t="s">
        <v>26</v>
      </c>
      <c r="AE45" s="347"/>
      <c r="AF45" s="347"/>
      <c r="AG45" s="347"/>
      <c r="AH45" s="347" t="s">
        <v>26</v>
      </c>
      <c r="AI45" s="347"/>
      <c r="AJ45" s="347"/>
      <c r="AK45" s="347"/>
      <c r="AL45" s="347"/>
      <c r="AM45" s="347" t="s">
        <v>26</v>
      </c>
      <c r="AN45" s="347"/>
      <c r="AO45" s="347"/>
      <c r="AP45" s="347" t="s">
        <v>26</v>
      </c>
      <c r="AQ45" s="347"/>
      <c r="AR45" s="347"/>
      <c r="AS45" s="347"/>
      <c r="AT45" s="347"/>
      <c r="AU45" s="347"/>
      <c r="AV45" s="347" t="s">
        <v>26</v>
      </c>
      <c r="AW45" s="347"/>
      <c r="AX45" s="347"/>
      <c r="AY45" s="360" t="s">
        <v>26</v>
      </c>
    </row>
    <row r="46" spans="1:51" s="1" customFormat="1" ht="33.75" customHeight="1">
      <c r="A46" s="339" t="s">
        <v>90</v>
      </c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46" t="s">
        <v>91</v>
      </c>
      <c r="Q46" s="346"/>
      <c r="R46" s="346"/>
      <c r="S46" s="346"/>
      <c r="T46" s="346"/>
      <c r="U46" s="347" t="s">
        <v>26</v>
      </c>
      <c r="V46" s="347"/>
      <c r="W46" s="347"/>
      <c r="X46" s="347" t="s">
        <v>26</v>
      </c>
      <c r="Y46" s="347"/>
      <c r="Z46" s="347"/>
      <c r="AA46" s="347"/>
      <c r="AB46" s="347"/>
      <c r="AC46" s="347"/>
      <c r="AD46" s="347" t="s">
        <v>26</v>
      </c>
      <c r="AE46" s="347"/>
      <c r="AF46" s="347"/>
      <c r="AG46" s="347"/>
      <c r="AH46" s="347" t="s">
        <v>26</v>
      </c>
      <c r="AI46" s="347"/>
      <c r="AJ46" s="347"/>
      <c r="AK46" s="347"/>
      <c r="AL46" s="347"/>
      <c r="AM46" s="347" t="s">
        <v>26</v>
      </c>
      <c r="AN46" s="347"/>
      <c r="AO46" s="347"/>
      <c r="AP46" s="347" t="s">
        <v>26</v>
      </c>
      <c r="AQ46" s="347"/>
      <c r="AR46" s="347"/>
      <c r="AS46" s="347"/>
      <c r="AT46" s="347"/>
      <c r="AU46" s="347"/>
      <c r="AV46" s="347" t="s">
        <v>26</v>
      </c>
      <c r="AW46" s="347"/>
      <c r="AX46" s="347"/>
      <c r="AY46" s="360" t="s">
        <v>26</v>
      </c>
    </row>
    <row r="47" spans="1:51" s="1" customFormat="1" ht="13.5" customHeight="1">
      <c r="A47" s="339" t="s">
        <v>92</v>
      </c>
      <c r="B47" s="339"/>
      <c r="C47" s="339"/>
      <c r="D47" s="339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46" t="s">
        <v>93</v>
      </c>
      <c r="Q47" s="346"/>
      <c r="R47" s="346"/>
      <c r="S47" s="346"/>
      <c r="T47" s="346"/>
      <c r="U47" s="347" t="s">
        <v>26</v>
      </c>
      <c r="V47" s="347"/>
      <c r="W47" s="347"/>
      <c r="X47" s="347" t="s">
        <v>26</v>
      </c>
      <c r="Y47" s="347"/>
      <c r="Z47" s="347"/>
      <c r="AA47" s="347"/>
      <c r="AB47" s="347"/>
      <c r="AC47" s="347"/>
      <c r="AD47" s="347" t="s">
        <v>26</v>
      </c>
      <c r="AE47" s="347"/>
      <c r="AF47" s="347"/>
      <c r="AG47" s="347"/>
      <c r="AH47" s="347" t="s">
        <v>26</v>
      </c>
      <c r="AI47" s="347"/>
      <c r="AJ47" s="347"/>
      <c r="AK47" s="347"/>
      <c r="AL47" s="347"/>
      <c r="AM47" s="347" t="s">
        <v>26</v>
      </c>
      <c r="AN47" s="347"/>
      <c r="AO47" s="347"/>
      <c r="AP47" s="347" t="s">
        <v>26</v>
      </c>
      <c r="AQ47" s="347"/>
      <c r="AR47" s="347"/>
      <c r="AS47" s="347"/>
      <c r="AT47" s="347"/>
      <c r="AU47" s="347"/>
      <c r="AV47" s="347" t="s">
        <v>26</v>
      </c>
      <c r="AW47" s="347"/>
      <c r="AX47" s="347"/>
      <c r="AY47" s="360" t="s">
        <v>26</v>
      </c>
    </row>
    <row r="48" spans="1:51" s="1" customFormat="1" ht="13.5" customHeight="1">
      <c r="A48" s="339" t="s">
        <v>94</v>
      </c>
      <c r="B48" s="339"/>
      <c r="C48" s="339"/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46" t="s">
        <v>95</v>
      </c>
      <c r="Q48" s="346"/>
      <c r="R48" s="346"/>
      <c r="S48" s="346"/>
      <c r="T48" s="346"/>
      <c r="U48" s="347" t="s">
        <v>26</v>
      </c>
      <c r="V48" s="347"/>
      <c r="W48" s="347"/>
      <c r="X48" s="347" t="s">
        <v>26</v>
      </c>
      <c r="Y48" s="347"/>
      <c r="Z48" s="347"/>
      <c r="AA48" s="347"/>
      <c r="AB48" s="347"/>
      <c r="AC48" s="347"/>
      <c r="AD48" s="347" t="s">
        <v>26</v>
      </c>
      <c r="AE48" s="347"/>
      <c r="AF48" s="347"/>
      <c r="AG48" s="347"/>
      <c r="AH48" s="347" t="s">
        <v>26</v>
      </c>
      <c r="AI48" s="347"/>
      <c r="AJ48" s="347"/>
      <c r="AK48" s="347"/>
      <c r="AL48" s="347"/>
      <c r="AM48" s="347" t="s">
        <v>26</v>
      </c>
      <c r="AN48" s="347"/>
      <c r="AO48" s="347"/>
      <c r="AP48" s="347" t="s">
        <v>26</v>
      </c>
      <c r="AQ48" s="347"/>
      <c r="AR48" s="347"/>
      <c r="AS48" s="347"/>
      <c r="AT48" s="347"/>
      <c r="AU48" s="347"/>
      <c r="AV48" s="347" t="s">
        <v>26</v>
      </c>
      <c r="AW48" s="347"/>
      <c r="AX48" s="347"/>
      <c r="AY48" s="360" t="s">
        <v>26</v>
      </c>
    </row>
    <row r="49" spans="1:51" s="1" customFormat="1" ht="24" customHeight="1">
      <c r="A49" s="339" t="s">
        <v>96</v>
      </c>
      <c r="B49" s="339"/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46" t="s">
        <v>97</v>
      </c>
      <c r="Q49" s="346"/>
      <c r="R49" s="346"/>
      <c r="S49" s="346"/>
      <c r="T49" s="346"/>
      <c r="U49" s="347" t="s">
        <v>26</v>
      </c>
      <c r="V49" s="347"/>
      <c r="W49" s="347"/>
      <c r="X49" s="347" t="s">
        <v>26</v>
      </c>
      <c r="Y49" s="347"/>
      <c r="Z49" s="347"/>
      <c r="AA49" s="347"/>
      <c r="AB49" s="347"/>
      <c r="AC49" s="347"/>
      <c r="AD49" s="347" t="s">
        <v>26</v>
      </c>
      <c r="AE49" s="347"/>
      <c r="AF49" s="347"/>
      <c r="AG49" s="347"/>
      <c r="AH49" s="347" t="s">
        <v>26</v>
      </c>
      <c r="AI49" s="347"/>
      <c r="AJ49" s="347"/>
      <c r="AK49" s="347"/>
      <c r="AL49" s="347"/>
      <c r="AM49" s="347" t="s">
        <v>26</v>
      </c>
      <c r="AN49" s="347"/>
      <c r="AO49" s="347"/>
      <c r="AP49" s="347" t="s">
        <v>26</v>
      </c>
      <c r="AQ49" s="347"/>
      <c r="AR49" s="347"/>
      <c r="AS49" s="347"/>
      <c r="AT49" s="347"/>
      <c r="AU49" s="347"/>
      <c r="AV49" s="347" t="s">
        <v>26</v>
      </c>
      <c r="AW49" s="347"/>
      <c r="AX49" s="347"/>
      <c r="AY49" s="360" t="s">
        <v>26</v>
      </c>
    </row>
    <row r="50" spans="1:51" s="1" customFormat="1" ht="33.75" customHeight="1">
      <c r="A50" s="339" t="s">
        <v>98</v>
      </c>
      <c r="B50" s="339"/>
      <c r="C50" s="339"/>
      <c r="D50" s="339"/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46" t="s">
        <v>99</v>
      </c>
      <c r="Q50" s="346"/>
      <c r="R50" s="346"/>
      <c r="S50" s="346"/>
      <c r="T50" s="346"/>
      <c r="U50" s="347" t="s">
        <v>26</v>
      </c>
      <c r="V50" s="347"/>
      <c r="W50" s="347"/>
      <c r="X50" s="347" t="s">
        <v>26</v>
      </c>
      <c r="Y50" s="347"/>
      <c r="Z50" s="347"/>
      <c r="AA50" s="347"/>
      <c r="AB50" s="347"/>
      <c r="AC50" s="347"/>
      <c r="AD50" s="347" t="s">
        <v>26</v>
      </c>
      <c r="AE50" s="347"/>
      <c r="AF50" s="347"/>
      <c r="AG50" s="347"/>
      <c r="AH50" s="347" t="s">
        <v>26</v>
      </c>
      <c r="AI50" s="347"/>
      <c r="AJ50" s="347"/>
      <c r="AK50" s="347"/>
      <c r="AL50" s="347"/>
      <c r="AM50" s="347" t="s">
        <v>26</v>
      </c>
      <c r="AN50" s="347"/>
      <c r="AO50" s="347"/>
      <c r="AP50" s="347" t="s">
        <v>26</v>
      </c>
      <c r="AQ50" s="347"/>
      <c r="AR50" s="347"/>
      <c r="AS50" s="347"/>
      <c r="AT50" s="347"/>
      <c r="AU50" s="347"/>
      <c r="AV50" s="347" t="s">
        <v>26</v>
      </c>
      <c r="AW50" s="347"/>
      <c r="AX50" s="347"/>
      <c r="AY50" s="360" t="s">
        <v>26</v>
      </c>
    </row>
    <row r="51" spans="1:51" s="1" customFormat="1" ht="24" customHeight="1">
      <c r="A51" s="339" t="s">
        <v>100</v>
      </c>
      <c r="B51" s="339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46" t="s">
        <v>101</v>
      </c>
      <c r="Q51" s="346"/>
      <c r="R51" s="346"/>
      <c r="S51" s="346"/>
      <c r="T51" s="346"/>
      <c r="U51" s="347" t="s">
        <v>26</v>
      </c>
      <c r="V51" s="347"/>
      <c r="W51" s="347"/>
      <c r="X51" s="347" t="s">
        <v>26</v>
      </c>
      <c r="Y51" s="347"/>
      <c r="Z51" s="347"/>
      <c r="AA51" s="347"/>
      <c r="AB51" s="347"/>
      <c r="AC51" s="347"/>
      <c r="AD51" s="347" t="s">
        <v>26</v>
      </c>
      <c r="AE51" s="347"/>
      <c r="AF51" s="347"/>
      <c r="AG51" s="347"/>
      <c r="AH51" s="347" t="s">
        <v>26</v>
      </c>
      <c r="AI51" s="347"/>
      <c r="AJ51" s="347"/>
      <c r="AK51" s="347"/>
      <c r="AL51" s="347"/>
      <c r="AM51" s="347" t="s">
        <v>26</v>
      </c>
      <c r="AN51" s="347"/>
      <c r="AO51" s="347"/>
      <c r="AP51" s="347" t="s">
        <v>26</v>
      </c>
      <c r="AQ51" s="347"/>
      <c r="AR51" s="347"/>
      <c r="AS51" s="347"/>
      <c r="AT51" s="347"/>
      <c r="AU51" s="347"/>
      <c r="AV51" s="347" t="s">
        <v>26</v>
      </c>
      <c r="AW51" s="347"/>
      <c r="AX51" s="347"/>
      <c r="AY51" s="360" t="s">
        <v>26</v>
      </c>
    </row>
    <row r="52" spans="1:51" s="1" customFormat="1" ht="13.5" customHeight="1">
      <c r="A52" s="339" t="s">
        <v>102</v>
      </c>
      <c r="B52" s="339"/>
      <c r="C52" s="339"/>
      <c r="D52" s="339"/>
      <c r="E52" s="339"/>
      <c r="F52" s="339"/>
      <c r="G52" s="339"/>
      <c r="H52" s="339"/>
      <c r="I52" s="339"/>
      <c r="J52" s="339"/>
      <c r="K52" s="339"/>
      <c r="L52" s="339"/>
      <c r="M52" s="339"/>
      <c r="N52" s="339"/>
      <c r="O52" s="339"/>
      <c r="P52" s="346" t="s">
        <v>103</v>
      </c>
      <c r="Q52" s="346"/>
      <c r="R52" s="346"/>
      <c r="S52" s="346"/>
      <c r="T52" s="346"/>
      <c r="U52" s="347" t="s">
        <v>26</v>
      </c>
      <c r="V52" s="347"/>
      <c r="W52" s="347"/>
      <c r="X52" s="347" t="s">
        <v>26</v>
      </c>
      <c r="Y52" s="347"/>
      <c r="Z52" s="347"/>
      <c r="AA52" s="347"/>
      <c r="AB52" s="347"/>
      <c r="AC52" s="347"/>
      <c r="AD52" s="347" t="s">
        <v>26</v>
      </c>
      <c r="AE52" s="347"/>
      <c r="AF52" s="347"/>
      <c r="AG52" s="347"/>
      <c r="AH52" s="347" t="s">
        <v>26</v>
      </c>
      <c r="AI52" s="347"/>
      <c r="AJ52" s="347"/>
      <c r="AK52" s="347"/>
      <c r="AL52" s="347"/>
      <c r="AM52" s="347" t="s">
        <v>26</v>
      </c>
      <c r="AN52" s="347"/>
      <c r="AO52" s="347"/>
      <c r="AP52" s="347" t="s">
        <v>26</v>
      </c>
      <c r="AQ52" s="347"/>
      <c r="AR52" s="347"/>
      <c r="AS52" s="347"/>
      <c r="AT52" s="347"/>
      <c r="AU52" s="347"/>
      <c r="AV52" s="347" t="s">
        <v>26</v>
      </c>
      <c r="AW52" s="347"/>
      <c r="AX52" s="347"/>
      <c r="AY52" s="360" t="s">
        <v>26</v>
      </c>
    </row>
    <row r="53" spans="1:51" s="1" customFormat="1" ht="13.5" customHeight="1">
      <c r="A53" s="339" t="s">
        <v>104</v>
      </c>
      <c r="B53" s="339"/>
      <c r="C53" s="339"/>
      <c r="D53" s="339"/>
      <c r="E53" s="339"/>
      <c r="F53" s="339"/>
      <c r="G53" s="339"/>
      <c r="H53" s="339"/>
      <c r="I53" s="339"/>
      <c r="J53" s="339"/>
      <c r="K53" s="339"/>
      <c r="L53" s="339"/>
      <c r="M53" s="339"/>
      <c r="N53" s="339"/>
      <c r="O53" s="339"/>
      <c r="P53" s="346" t="s">
        <v>105</v>
      </c>
      <c r="Q53" s="346"/>
      <c r="R53" s="346"/>
      <c r="S53" s="346"/>
      <c r="T53" s="346"/>
      <c r="U53" s="347" t="s">
        <v>26</v>
      </c>
      <c r="V53" s="347"/>
      <c r="W53" s="347"/>
      <c r="X53" s="347" t="s">
        <v>26</v>
      </c>
      <c r="Y53" s="347"/>
      <c r="Z53" s="347"/>
      <c r="AA53" s="347"/>
      <c r="AB53" s="347"/>
      <c r="AC53" s="347"/>
      <c r="AD53" s="347" t="s">
        <v>26</v>
      </c>
      <c r="AE53" s="347"/>
      <c r="AF53" s="347"/>
      <c r="AG53" s="347"/>
      <c r="AH53" s="347" t="s">
        <v>26</v>
      </c>
      <c r="AI53" s="347"/>
      <c r="AJ53" s="347"/>
      <c r="AK53" s="347"/>
      <c r="AL53" s="347"/>
      <c r="AM53" s="347" t="s">
        <v>26</v>
      </c>
      <c r="AN53" s="347"/>
      <c r="AO53" s="347"/>
      <c r="AP53" s="347" t="s">
        <v>26</v>
      </c>
      <c r="AQ53" s="347"/>
      <c r="AR53" s="347"/>
      <c r="AS53" s="347"/>
      <c r="AT53" s="347"/>
      <c r="AU53" s="347"/>
      <c r="AV53" s="347" t="s">
        <v>26</v>
      </c>
      <c r="AW53" s="347"/>
      <c r="AX53" s="347"/>
      <c r="AY53" s="360" t="s">
        <v>26</v>
      </c>
    </row>
    <row r="54" spans="1:51" s="1" customFormat="1" ht="13.5" customHeight="1">
      <c r="A54" s="339" t="s">
        <v>106</v>
      </c>
      <c r="B54" s="339"/>
      <c r="C54" s="339"/>
      <c r="D54" s="339"/>
      <c r="E54" s="339"/>
      <c r="F54" s="339"/>
      <c r="G54" s="339"/>
      <c r="H54" s="339"/>
      <c r="I54" s="339"/>
      <c r="J54" s="339"/>
      <c r="K54" s="339"/>
      <c r="L54" s="339"/>
      <c r="M54" s="339"/>
      <c r="N54" s="339"/>
      <c r="O54" s="339"/>
      <c r="P54" s="346" t="s">
        <v>107</v>
      </c>
      <c r="Q54" s="346"/>
      <c r="R54" s="346"/>
      <c r="S54" s="346"/>
      <c r="T54" s="346"/>
      <c r="U54" s="347" t="s">
        <v>26</v>
      </c>
      <c r="V54" s="347"/>
      <c r="W54" s="347"/>
      <c r="X54" s="353">
        <f>37132.93</f>
      </c>
      <c r="Y54" s="353"/>
      <c r="Z54" s="353"/>
      <c r="AA54" s="353"/>
      <c r="AB54" s="353"/>
      <c r="AC54" s="353"/>
      <c r="AD54" s="347" t="s">
        <v>26</v>
      </c>
      <c r="AE54" s="347"/>
      <c r="AF54" s="347"/>
      <c r="AG54" s="347"/>
      <c r="AH54" s="353">
        <f>37132.93</f>
      </c>
      <c r="AI54" s="353"/>
      <c r="AJ54" s="353"/>
      <c r="AK54" s="353"/>
      <c r="AL54" s="353"/>
      <c r="AM54" s="347" t="s">
        <v>26</v>
      </c>
      <c r="AN54" s="347"/>
      <c r="AO54" s="347"/>
      <c r="AP54" s="353">
        <f>16515.43</f>
      </c>
      <c r="AQ54" s="353"/>
      <c r="AR54" s="353"/>
      <c r="AS54" s="353"/>
      <c r="AT54" s="353"/>
      <c r="AU54" s="353"/>
      <c r="AV54" s="347" t="s">
        <v>26</v>
      </c>
      <c r="AW54" s="347"/>
      <c r="AX54" s="347"/>
      <c r="AY54" s="359">
        <f>16515.43</f>
      </c>
    </row>
    <row r="55" spans="1:51" s="1" customFormat="1" ht="24" customHeight="1">
      <c r="A55" s="339" t="s">
        <v>108</v>
      </c>
      <c r="B55" s="339"/>
      <c r="C55" s="339"/>
      <c r="D55" s="339"/>
      <c r="E55" s="339"/>
      <c r="F55" s="339"/>
      <c r="G55" s="339"/>
      <c r="H55" s="339"/>
      <c r="I55" s="339"/>
      <c r="J55" s="339"/>
      <c r="K55" s="339"/>
      <c r="L55" s="339"/>
      <c r="M55" s="339"/>
      <c r="N55" s="339"/>
      <c r="O55" s="339"/>
      <c r="P55" s="346" t="s">
        <v>109</v>
      </c>
      <c r="Q55" s="346"/>
      <c r="R55" s="346"/>
      <c r="S55" s="346"/>
      <c r="T55" s="346"/>
      <c r="U55" s="347" t="s">
        <v>26</v>
      </c>
      <c r="V55" s="347"/>
      <c r="W55" s="347"/>
      <c r="X55" s="347" t="s">
        <v>26</v>
      </c>
      <c r="Y55" s="347"/>
      <c r="Z55" s="347"/>
      <c r="AA55" s="347"/>
      <c r="AB55" s="347"/>
      <c r="AC55" s="347"/>
      <c r="AD55" s="347" t="s">
        <v>26</v>
      </c>
      <c r="AE55" s="347"/>
      <c r="AF55" s="347"/>
      <c r="AG55" s="347"/>
      <c r="AH55" s="347" t="s">
        <v>26</v>
      </c>
      <c r="AI55" s="347"/>
      <c r="AJ55" s="347"/>
      <c r="AK55" s="347"/>
      <c r="AL55" s="347"/>
      <c r="AM55" s="347" t="s">
        <v>26</v>
      </c>
      <c r="AN55" s="347"/>
      <c r="AO55" s="347"/>
      <c r="AP55" s="347" t="s">
        <v>26</v>
      </c>
      <c r="AQ55" s="347"/>
      <c r="AR55" s="347"/>
      <c r="AS55" s="347"/>
      <c r="AT55" s="347"/>
      <c r="AU55" s="347"/>
      <c r="AV55" s="347" t="s">
        <v>26</v>
      </c>
      <c r="AW55" s="347"/>
      <c r="AX55" s="347"/>
      <c r="AY55" s="360" t="s">
        <v>26</v>
      </c>
    </row>
    <row r="56" spans="1:51" s="1" customFormat="1" ht="13.5" customHeight="1">
      <c r="A56" s="339" t="s">
        <v>110</v>
      </c>
      <c r="B56" s="339"/>
      <c r="C56" s="339"/>
      <c r="D56" s="339"/>
      <c r="E56" s="339"/>
      <c r="F56" s="339"/>
      <c r="G56" s="339"/>
      <c r="H56" s="339"/>
      <c r="I56" s="339"/>
      <c r="J56" s="339"/>
      <c r="K56" s="339"/>
      <c r="L56" s="339"/>
      <c r="M56" s="339"/>
      <c r="N56" s="339"/>
      <c r="O56" s="339"/>
      <c r="P56" s="346" t="s">
        <v>111</v>
      </c>
      <c r="Q56" s="346"/>
      <c r="R56" s="346"/>
      <c r="S56" s="346"/>
      <c r="T56" s="346"/>
      <c r="U56" s="347" t="s">
        <v>26</v>
      </c>
      <c r="V56" s="347"/>
      <c r="W56" s="347"/>
      <c r="X56" s="347" t="s">
        <v>26</v>
      </c>
      <c r="Y56" s="347"/>
      <c r="Z56" s="347"/>
      <c r="AA56" s="347"/>
      <c r="AB56" s="347"/>
      <c r="AC56" s="347"/>
      <c r="AD56" s="347" t="s">
        <v>26</v>
      </c>
      <c r="AE56" s="347"/>
      <c r="AF56" s="347"/>
      <c r="AG56" s="347"/>
      <c r="AH56" s="347" t="s">
        <v>26</v>
      </c>
      <c r="AI56" s="347"/>
      <c r="AJ56" s="347"/>
      <c r="AK56" s="347"/>
      <c r="AL56" s="347"/>
      <c r="AM56" s="347" t="s">
        <v>26</v>
      </c>
      <c r="AN56" s="347"/>
      <c r="AO56" s="347"/>
      <c r="AP56" s="347" t="s">
        <v>26</v>
      </c>
      <c r="AQ56" s="347"/>
      <c r="AR56" s="347"/>
      <c r="AS56" s="347"/>
      <c r="AT56" s="347"/>
      <c r="AU56" s="347"/>
      <c r="AV56" s="347" t="s">
        <v>26</v>
      </c>
      <c r="AW56" s="347"/>
      <c r="AX56" s="347"/>
      <c r="AY56" s="360" t="s">
        <v>26</v>
      </c>
    </row>
    <row r="57" spans="1:51" s="1" customFormat="1" ht="24" customHeight="1">
      <c r="A57" s="339" t="s">
        <v>112</v>
      </c>
      <c r="B57" s="339"/>
      <c r="C57" s="339"/>
      <c r="D57" s="339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46" t="s">
        <v>113</v>
      </c>
      <c r="Q57" s="346"/>
      <c r="R57" s="346"/>
      <c r="S57" s="346"/>
      <c r="T57" s="346"/>
      <c r="U57" s="347" t="s">
        <v>26</v>
      </c>
      <c r="V57" s="347"/>
      <c r="W57" s="347"/>
      <c r="X57" s="347" t="s">
        <v>26</v>
      </c>
      <c r="Y57" s="347"/>
      <c r="Z57" s="347"/>
      <c r="AA57" s="347"/>
      <c r="AB57" s="347"/>
      <c r="AC57" s="347"/>
      <c r="AD57" s="347" t="s">
        <v>26</v>
      </c>
      <c r="AE57" s="347"/>
      <c r="AF57" s="347"/>
      <c r="AG57" s="347"/>
      <c r="AH57" s="347" t="s">
        <v>26</v>
      </c>
      <c r="AI57" s="347"/>
      <c r="AJ57" s="347"/>
      <c r="AK57" s="347"/>
      <c r="AL57" s="347"/>
      <c r="AM57" s="347" t="s">
        <v>26</v>
      </c>
      <c r="AN57" s="347"/>
      <c r="AO57" s="347"/>
      <c r="AP57" s="347" t="s">
        <v>26</v>
      </c>
      <c r="AQ57" s="347"/>
      <c r="AR57" s="347"/>
      <c r="AS57" s="347"/>
      <c r="AT57" s="347"/>
      <c r="AU57" s="347"/>
      <c r="AV57" s="347" t="s">
        <v>26</v>
      </c>
      <c r="AW57" s="347"/>
      <c r="AX57" s="347"/>
      <c r="AY57" s="360" t="s">
        <v>26</v>
      </c>
    </row>
    <row r="58" spans="1:51" s="1" customFormat="1" ht="24" customHeight="1">
      <c r="A58" s="339" t="s">
        <v>114</v>
      </c>
      <c r="B58" s="339"/>
      <c r="C58" s="339"/>
      <c r="D58" s="339"/>
      <c r="E58" s="339"/>
      <c r="F58" s="339"/>
      <c r="G58" s="339"/>
      <c r="H58" s="339"/>
      <c r="I58" s="339"/>
      <c r="J58" s="339"/>
      <c r="K58" s="339"/>
      <c r="L58" s="339"/>
      <c r="M58" s="339"/>
      <c r="N58" s="339"/>
      <c r="O58" s="339"/>
      <c r="P58" s="346" t="s">
        <v>115</v>
      </c>
      <c r="Q58" s="346"/>
      <c r="R58" s="346"/>
      <c r="S58" s="346"/>
      <c r="T58" s="346"/>
      <c r="U58" s="347" t="s">
        <v>26</v>
      </c>
      <c r="V58" s="347"/>
      <c r="W58" s="347"/>
      <c r="X58" s="347" t="s">
        <v>26</v>
      </c>
      <c r="Y58" s="347"/>
      <c r="Z58" s="347"/>
      <c r="AA58" s="347"/>
      <c r="AB58" s="347"/>
      <c r="AC58" s="347"/>
      <c r="AD58" s="347" t="s">
        <v>26</v>
      </c>
      <c r="AE58" s="347"/>
      <c r="AF58" s="347"/>
      <c r="AG58" s="347"/>
      <c r="AH58" s="347" t="s">
        <v>26</v>
      </c>
      <c r="AI58" s="347"/>
      <c r="AJ58" s="347"/>
      <c r="AK58" s="347"/>
      <c r="AL58" s="347"/>
      <c r="AM58" s="347" t="s">
        <v>26</v>
      </c>
      <c r="AN58" s="347"/>
      <c r="AO58" s="347"/>
      <c r="AP58" s="347" t="s">
        <v>26</v>
      </c>
      <c r="AQ58" s="347"/>
      <c r="AR58" s="347"/>
      <c r="AS58" s="347"/>
      <c r="AT58" s="347"/>
      <c r="AU58" s="347"/>
      <c r="AV58" s="347" t="s">
        <v>26</v>
      </c>
      <c r="AW58" s="347"/>
      <c r="AX58" s="347"/>
      <c r="AY58" s="360" t="s">
        <v>26</v>
      </c>
    </row>
    <row r="59" spans="1:51" s="1" customFormat="1" ht="13.5" customHeight="1">
      <c r="A59" s="339" t="s">
        <v>116</v>
      </c>
      <c r="B59" s="339"/>
      <c r="C59" s="339"/>
      <c r="D59" s="339"/>
      <c r="E59" s="339"/>
      <c r="F59" s="339"/>
      <c r="G59" s="339"/>
      <c r="H59" s="339"/>
      <c r="I59" s="339"/>
      <c r="J59" s="339"/>
      <c r="K59" s="339"/>
      <c r="L59" s="339"/>
      <c r="M59" s="339"/>
      <c r="N59" s="339"/>
      <c r="O59" s="339"/>
      <c r="P59" s="346" t="s">
        <v>117</v>
      </c>
      <c r="Q59" s="346"/>
      <c r="R59" s="346"/>
      <c r="S59" s="346"/>
      <c r="T59" s="346"/>
      <c r="U59" s="347" t="s">
        <v>26</v>
      </c>
      <c r="V59" s="347"/>
      <c r="W59" s="347"/>
      <c r="X59" s="347" t="s">
        <v>26</v>
      </c>
      <c r="Y59" s="347"/>
      <c r="Z59" s="347"/>
      <c r="AA59" s="347"/>
      <c r="AB59" s="347"/>
      <c r="AC59" s="347"/>
      <c r="AD59" s="347" t="s">
        <v>26</v>
      </c>
      <c r="AE59" s="347"/>
      <c r="AF59" s="347"/>
      <c r="AG59" s="347"/>
      <c r="AH59" s="347" t="s">
        <v>26</v>
      </c>
      <c r="AI59" s="347"/>
      <c r="AJ59" s="347"/>
      <c r="AK59" s="347"/>
      <c r="AL59" s="347"/>
      <c r="AM59" s="347" t="s">
        <v>26</v>
      </c>
      <c r="AN59" s="347"/>
      <c r="AO59" s="347"/>
      <c r="AP59" s="347" t="s">
        <v>26</v>
      </c>
      <c r="AQ59" s="347"/>
      <c r="AR59" s="347"/>
      <c r="AS59" s="347"/>
      <c r="AT59" s="347"/>
      <c r="AU59" s="347"/>
      <c r="AV59" s="347" t="s">
        <v>26</v>
      </c>
      <c r="AW59" s="347"/>
      <c r="AX59" s="347"/>
      <c r="AY59" s="360" t="s">
        <v>26</v>
      </c>
    </row>
    <row r="60" spans="1:51" s="1" customFormat="1" ht="15" customHeight="1">
      <c r="A60" s="339" t="s">
        <v>118</v>
      </c>
      <c r="B60" s="339"/>
      <c r="C60" s="339"/>
      <c r="D60" s="339"/>
      <c r="E60" s="339"/>
      <c r="F60" s="339"/>
      <c r="G60" s="339"/>
      <c r="H60" s="339"/>
      <c r="I60" s="339"/>
      <c r="J60" s="339"/>
      <c r="K60" s="339"/>
      <c r="L60" s="339"/>
      <c r="M60" s="339"/>
      <c r="N60" s="339"/>
      <c r="O60" s="339"/>
      <c r="P60" s="425" t="s">
        <v>119</v>
      </c>
      <c r="Q60" s="425"/>
      <c r="R60" s="425"/>
      <c r="S60" s="425"/>
      <c r="T60" s="425"/>
      <c r="U60" s="431" t="s">
        <v>26</v>
      </c>
      <c r="V60" s="431"/>
      <c r="W60" s="431"/>
      <c r="X60" s="431" t="s">
        <v>26</v>
      </c>
      <c r="Y60" s="431"/>
      <c r="Z60" s="431"/>
      <c r="AA60" s="431"/>
      <c r="AB60" s="431"/>
      <c r="AC60" s="431"/>
      <c r="AD60" s="431" t="s">
        <v>26</v>
      </c>
      <c r="AE60" s="431"/>
      <c r="AF60" s="431"/>
      <c r="AG60" s="431"/>
      <c r="AH60" s="431" t="s">
        <v>26</v>
      </c>
      <c r="AI60" s="431"/>
      <c r="AJ60" s="431"/>
      <c r="AK60" s="431"/>
      <c r="AL60" s="431"/>
      <c r="AM60" s="431" t="s">
        <v>26</v>
      </c>
      <c r="AN60" s="431"/>
      <c r="AO60" s="431"/>
      <c r="AP60" s="431" t="s">
        <v>26</v>
      </c>
      <c r="AQ60" s="431"/>
      <c r="AR60" s="431"/>
      <c r="AS60" s="431"/>
      <c r="AT60" s="431"/>
      <c r="AU60" s="431"/>
      <c r="AV60" s="431" t="s">
        <v>26</v>
      </c>
      <c r="AW60" s="431"/>
      <c r="AX60" s="431"/>
      <c r="AY60" s="437" t="s">
        <v>26</v>
      </c>
    </row>
    <row r="61" spans="1:51" s="1" customFormat="1" ht="12" customHeight="1">
      <c r="A61" s="19" t="s">
        <v>120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</row>
    <row r="62" spans="1:51" s="1" customFormat="1" ht="13.5" customHeight="1">
      <c r="A62" s="236" t="s">
        <v>30</v>
      </c>
      <c r="B62" s="236"/>
      <c r="C62" s="236"/>
      <c r="D62" s="236"/>
      <c r="E62" s="236"/>
      <c r="F62" s="236"/>
      <c r="G62" s="236"/>
      <c r="H62" s="236"/>
      <c r="I62" s="236"/>
      <c r="J62" s="236"/>
      <c r="K62" s="236"/>
      <c r="L62" s="236"/>
      <c r="M62" s="236"/>
      <c r="N62" s="236"/>
      <c r="O62" s="236"/>
      <c r="P62" s="243" t="s">
        <v>31</v>
      </c>
      <c r="Q62" s="243"/>
      <c r="R62" s="243"/>
      <c r="S62" s="243"/>
      <c r="T62" s="243"/>
      <c r="U62" s="244" t="s">
        <v>32</v>
      </c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4"/>
      <c r="AG62" s="244"/>
      <c r="AH62" s="244"/>
      <c r="AI62" s="244"/>
      <c r="AJ62" s="244"/>
      <c r="AK62" s="244"/>
      <c r="AL62" s="244"/>
      <c r="AM62" s="411" t="s">
        <v>37</v>
      </c>
      <c r="AN62" s="411"/>
      <c r="AO62" s="411"/>
      <c r="AP62" s="411"/>
      <c r="AQ62" s="411"/>
      <c r="AR62" s="411"/>
      <c r="AS62" s="411"/>
      <c r="AT62" s="411"/>
      <c r="AU62" s="411"/>
      <c r="AV62" s="411"/>
      <c r="AW62" s="411"/>
      <c r="AX62" s="411"/>
      <c r="AY62" s="411"/>
    </row>
    <row r="63" spans="1:51" s="1" customFormat="1" ht="36.75" customHeight="1">
      <c r="A63" s="236"/>
      <c r="B63" s="236"/>
      <c r="C63" s="236"/>
      <c r="D63" s="236"/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36"/>
      <c r="P63" s="243"/>
      <c r="Q63" s="243"/>
      <c r="R63" s="243"/>
      <c r="S63" s="243"/>
      <c r="T63" s="243"/>
      <c r="U63" s="244" t="s">
        <v>33</v>
      </c>
      <c r="V63" s="244"/>
      <c r="W63" s="244"/>
      <c r="X63" s="244" t="s">
        <v>34</v>
      </c>
      <c r="Y63" s="244"/>
      <c r="Z63" s="244"/>
      <c r="AA63" s="244"/>
      <c r="AB63" s="244"/>
      <c r="AC63" s="244"/>
      <c r="AD63" s="244" t="s">
        <v>35</v>
      </c>
      <c r="AE63" s="244"/>
      <c r="AF63" s="244"/>
      <c r="AG63" s="244"/>
      <c r="AH63" s="244" t="s">
        <v>36</v>
      </c>
      <c r="AI63" s="244"/>
      <c r="AJ63" s="244"/>
      <c r="AK63" s="244"/>
      <c r="AL63" s="244"/>
      <c r="AM63" s="254" t="s">
        <v>33</v>
      </c>
      <c r="AN63" s="254"/>
      <c r="AO63" s="254"/>
      <c r="AP63" s="244" t="s">
        <v>34</v>
      </c>
      <c r="AQ63" s="244"/>
      <c r="AR63" s="244"/>
      <c r="AS63" s="244"/>
      <c r="AT63" s="244"/>
      <c r="AU63" s="244"/>
      <c r="AV63" s="244" t="s">
        <v>35</v>
      </c>
      <c r="AW63" s="244"/>
      <c r="AX63" s="244"/>
      <c r="AY63" s="262" t="s">
        <v>36</v>
      </c>
    </row>
    <row r="64" spans="1:51" s="1" customFormat="1" ht="12.75" customHeight="1">
      <c r="A64" s="269" t="s">
        <v>38</v>
      </c>
      <c r="B64" s="269"/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76" t="s">
        <v>39</v>
      </c>
      <c r="Q64" s="276"/>
      <c r="R64" s="276"/>
      <c r="S64" s="276"/>
      <c r="T64" s="276"/>
      <c r="U64" s="276" t="s">
        <v>40</v>
      </c>
      <c r="V64" s="276"/>
      <c r="W64" s="276"/>
      <c r="X64" s="276" t="s">
        <v>41</v>
      </c>
      <c r="Y64" s="276"/>
      <c r="Z64" s="276"/>
      <c r="AA64" s="276"/>
      <c r="AB64" s="276"/>
      <c r="AC64" s="276"/>
      <c r="AD64" s="276" t="s">
        <v>42</v>
      </c>
      <c r="AE64" s="276"/>
      <c r="AF64" s="276"/>
      <c r="AG64" s="276"/>
      <c r="AH64" s="276" t="s">
        <v>43</v>
      </c>
      <c r="AI64" s="276"/>
      <c r="AJ64" s="276"/>
      <c r="AK64" s="276"/>
      <c r="AL64" s="276"/>
      <c r="AM64" s="276" t="s">
        <v>44</v>
      </c>
      <c r="AN64" s="276"/>
      <c r="AO64" s="276"/>
      <c r="AP64" s="276" t="s">
        <v>45</v>
      </c>
      <c r="AQ64" s="276"/>
      <c r="AR64" s="276"/>
      <c r="AS64" s="276"/>
      <c r="AT64" s="276"/>
      <c r="AU64" s="276"/>
      <c r="AV64" s="276" t="s">
        <v>46</v>
      </c>
      <c r="AW64" s="276"/>
      <c r="AX64" s="276"/>
      <c r="AY64" s="284" t="s">
        <v>47</v>
      </c>
    </row>
    <row r="65" spans="1:51" s="1" customFormat="1" ht="15" customHeight="1">
      <c r="A65" s="339" t="s">
        <v>121</v>
      </c>
      <c r="B65" s="339"/>
      <c r="C65" s="339"/>
      <c r="D65" s="339"/>
      <c r="E65" s="339"/>
      <c r="F65" s="339"/>
      <c r="G65" s="339"/>
      <c r="H65" s="339"/>
      <c r="I65" s="339"/>
      <c r="J65" s="339"/>
      <c r="K65" s="339"/>
      <c r="L65" s="339"/>
      <c r="M65" s="339"/>
      <c r="N65" s="339"/>
      <c r="O65" s="339"/>
      <c r="P65" s="309" t="s">
        <v>122</v>
      </c>
      <c r="Q65" s="309"/>
      <c r="R65" s="309"/>
      <c r="S65" s="309"/>
      <c r="T65" s="309"/>
      <c r="U65" s="315" t="s">
        <v>26</v>
      </c>
      <c r="V65" s="315"/>
      <c r="W65" s="315"/>
      <c r="X65" s="315" t="s">
        <v>26</v>
      </c>
      <c r="Y65" s="315"/>
      <c r="Z65" s="315"/>
      <c r="AA65" s="315"/>
      <c r="AB65" s="315"/>
      <c r="AC65" s="315"/>
      <c r="AD65" s="315" t="s">
        <v>26</v>
      </c>
      <c r="AE65" s="315"/>
      <c r="AF65" s="315"/>
      <c r="AG65" s="315"/>
      <c r="AH65" s="315" t="s">
        <v>26</v>
      </c>
      <c r="AI65" s="315"/>
      <c r="AJ65" s="315"/>
      <c r="AK65" s="315"/>
      <c r="AL65" s="315"/>
      <c r="AM65" s="315" t="s">
        <v>26</v>
      </c>
      <c r="AN65" s="315"/>
      <c r="AO65" s="315"/>
      <c r="AP65" s="315" t="s">
        <v>26</v>
      </c>
      <c r="AQ65" s="315"/>
      <c r="AR65" s="315"/>
      <c r="AS65" s="315"/>
      <c r="AT65" s="315"/>
      <c r="AU65" s="315"/>
      <c r="AV65" s="315" t="s">
        <v>26</v>
      </c>
      <c r="AW65" s="315"/>
      <c r="AX65" s="315"/>
      <c r="AY65" s="418" t="s">
        <v>26</v>
      </c>
    </row>
    <row r="66" spans="1:51" s="1" customFormat="1" ht="24" customHeight="1">
      <c r="A66" s="339" t="s">
        <v>123</v>
      </c>
      <c r="B66" s="339"/>
      <c r="C66" s="339"/>
      <c r="D66" s="339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39"/>
      <c r="P66" s="346" t="s">
        <v>124</v>
      </c>
      <c r="Q66" s="346"/>
      <c r="R66" s="346"/>
      <c r="S66" s="346"/>
      <c r="T66" s="346"/>
      <c r="U66" s="347" t="s">
        <v>26</v>
      </c>
      <c r="V66" s="347"/>
      <c r="W66" s="347"/>
      <c r="X66" s="347" t="s">
        <v>26</v>
      </c>
      <c r="Y66" s="347"/>
      <c r="Z66" s="347"/>
      <c r="AA66" s="347"/>
      <c r="AB66" s="347"/>
      <c r="AC66" s="347"/>
      <c r="AD66" s="347" t="s">
        <v>26</v>
      </c>
      <c r="AE66" s="347"/>
      <c r="AF66" s="347"/>
      <c r="AG66" s="347"/>
      <c r="AH66" s="347" t="s">
        <v>26</v>
      </c>
      <c r="AI66" s="347"/>
      <c r="AJ66" s="347"/>
      <c r="AK66" s="347"/>
      <c r="AL66" s="347"/>
      <c r="AM66" s="347" t="s">
        <v>26</v>
      </c>
      <c r="AN66" s="347"/>
      <c r="AO66" s="347"/>
      <c r="AP66" s="347" t="s">
        <v>26</v>
      </c>
      <c r="AQ66" s="347"/>
      <c r="AR66" s="347"/>
      <c r="AS66" s="347"/>
      <c r="AT66" s="347"/>
      <c r="AU66" s="347"/>
      <c r="AV66" s="347" t="s">
        <v>26</v>
      </c>
      <c r="AW66" s="347"/>
      <c r="AX66" s="347"/>
      <c r="AY66" s="360" t="s">
        <v>26</v>
      </c>
    </row>
    <row r="67" spans="1:51" s="1" customFormat="1" ht="24" customHeight="1">
      <c r="A67" s="339" t="s">
        <v>125</v>
      </c>
      <c r="B67" s="339"/>
      <c r="C67" s="339"/>
      <c r="D67" s="339"/>
      <c r="E67" s="339"/>
      <c r="F67" s="339"/>
      <c r="G67" s="339"/>
      <c r="H67" s="339"/>
      <c r="I67" s="339"/>
      <c r="J67" s="339"/>
      <c r="K67" s="339"/>
      <c r="L67" s="339"/>
      <c r="M67" s="339"/>
      <c r="N67" s="339"/>
      <c r="O67" s="339"/>
      <c r="P67" s="438" t="s">
        <v>126</v>
      </c>
      <c r="Q67" s="438"/>
      <c r="R67" s="438"/>
      <c r="S67" s="438"/>
      <c r="T67" s="438"/>
      <c r="U67" s="347" t="s">
        <v>26</v>
      </c>
      <c r="V67" s="347"/>
      <c r="W67" s="347"/>
      <c r="X67" s="347" t="s">
        <v>26</v>
      </c>
      <c r="Y67" s="347"/>
      <c r="Z67" s="347"/>
      <c r="AA67" s="347"/>
      <c r="AB67" s="347"/>
      <c r="AC67" s="347"/>
      <c r="AD67" s="347" t="s">
        <v>26</v>
      </c>
      <c r="AE67" s="347"/>
      <c r="AF67" s="347"/>
      <c r="AG67" s="347"/>
      <c r="AH67" s="347" t="s">
        <v>26</v>
      </c>
      <c r="AI67" s="347"/>
      <c r="AJ67" s="347"/>
      <c r="AK67" s="347"/>
      <c r="AL67" s="347"/>
      <c r="AM67" s="347" t="s">
        <v>26</v>
      </c>
      <c r="AN67" s="347"/>
      <c r="AO67" s="347"/>
      <c r="AP67" s="347" t="s">
        <v>26</v>
      </c>
      <c r="AQ67" s="347"/>
      <c r="AR67" s="347"/>
      <c r="AS67" s="347"/>
      <c r="AT67" s="347"/>
      <c r="AU67" s="347"/>
      <c r="AV67" s="347" t="s">
        <v>26</v>
      </c>
      <c r="AW67" s="347"/>
      <c r="AX67" s="347"/>
      <c r="AY67" s="360" t="s">
        <v>26</v>
      </c>
    </row>
    <row r="68" spans="1:51" s="1" customFormat="1" ht="13.5" customHeight="1">
      <c r="A68" s="339" t="s">
        <v>127</v>
      </c>
      <c r="B68" s="339"/>
      <c r="C68" s="339"/>
      <c r="D68" s="339"/>
      <c r="E68" s="339"/>
      <c r="F68" s="339"/>
      <c r="G68" s="339"/>
      <c r="H68" s="339"/>
      <c r="I68" s="339"/>
      <c r="J68" s="339"/>
      <c r="K68" s="339"/>
      <c r="L68" s="339"/>
      <c r="M68" s="339"/>
      <c r="N68" s="339"/>
      <c r="O68" s="339"/>
      <c r="P68" s="346" t="s">
        <v>128</v>
      </c>
      <c r="Q68" s="346"/>
      <c r="R68" s="346"/>
      <c r="S68" s="346"/>
      <c r="T68" s="346"/>
      <c r="U68" s="347" t="s">
        <v>26</v>
      </c>
      <c r="V68" s="347"/>
      <c r="W68" s="347"/>
      <c r="X68" s="347" t="s">
        <v>26</v>
      </c>
      <c r="Y68" s="347"/>
      <c r="Z68" s="347"/>
      <c r="AA68" s="347"/>
      <c r="AB68" s="347"/>
      <c r="AC68" s="347"/>
      <c r="AD68" s="347" t="s">
        <v>26</v>
      </c>
      <c r="AE68" s="347"/>
      <c r="AF68" s="347"/>
      <c r="AG68" s="347"/>
      <c r="AH68" s="347" t="s">
        <v>26</v>
      </c>
      <c r="AI68" s="347"/>
      <c r="AJ68" s="347"/>
      <c r="AK68" s="347"/>
      <c r="AL68" s="347"/>
      <c r="AM68" s="347" t="s">
        <v>26</v>
      </c>
      <c r="AN68" s="347"/>
      <c r="AO68" s="347"/>
      <c r="AP68" s="347" t="s">
        <v>26</v>
      </c>
      <c r="AQ68" s="347"/>
      <c r="AR68" s="347"/>
      <c r="AS68" s="347"/>
      <c r="AT68" s="347"/>
      <c r="AU68" s="347"/>
      <c r="AV68" s="347" t="s">
        <v>26</v>
      </c>
      <c r="AW68" s="347"/>
      <c r="AX68" s="347"/>
      <c r="AY68" s="360" t="s">
        <v>26</v>
      </c>
    </row>
    <row r="69" spans="1:51" s="1" customFormat="1" ht="13.5" customHeight="1">
      <c r="A69" s="339" t="s">
        <v>129</v>
      </c>
      <c r="B69" s="339"/>
      <c r="C69" s="339"/>
      <c r="D69" s="339"/>
      <c r="E69" s="339"/>
      <c r="F69" s="339"/>
      <c r="G69" s="339"/>
      <c r="H69" s="339"/>
      <c r="I69" s="339"/>
      <c r="J69" s="339"/>
      <c r="K69" s="339"/>
      <c r="L69" s="339"/>
      <c r="M69" s="339"/>
      <c r="N69" s="339"/>
      <c r="O69" s="339"/>
      <c r="P69" s="346" t="s">
        <v>130</v>
      </c>
      <c r="Q69" s="346"/>
      <c r="R69" s="346"/>
      <c r="S69" s="346"/>
      <c r="T69" s="346"/>
      <c r="U69" s="347" t="s">
        <v>26</v>
      </c>
      <c r="V69" s="347"/>
      <c r="W69" s="347"/>
      <c r="X69" s="347" t="s">
        <v>26</v>
      </c>
      <c r="Y69" s="347"/>
      <c r="Z69" s="347"/>
      <c r="AA69" s="347"/>
      <c r="AB69" s="347"/>
      <c r="AC69" s="347"/>
      <c r="AD69" s="347" t="s">
        <v>26</v>
      </c>
      <c r="AE69" s="347"/>
      <c r="AF69" s="347"/>
      <c r="AG69" s="347"/>
      <c r="AH69" s="347" t="s">
        <v>26</v>
      </c>
      <c r="AI69" s="347"/>
      <c r="AJ69" s="347"/>
      <c r="AK69" s="347"/>
      <c r="AL69" s="347"/>
      <c r="AM69" s="347" t="s">
        <v>26</v>
      </c>
      <c r="AN69" s="347"/>
      <c r="AO69" s="347"/>
      <c r="AP69" s="347" t="s">
        <v>26</v>
      </c>
      <c r="AQ69" s="347"/>
      <c r="AR69" s="347"/>
      <c r="AS69" s="347"/>
      <c r="AT69" s="347"/>
      <c r="AU69" s="347"/>
      <c r="AV69" s="347" t="s">
        <v>26</v>
      </c>
      <c r="AW69" s="347"/>
      <c r="AX69" s="347"/>
      <c r="AY69" s="360" t="s">
        <v>26</v>
      </c>
    </row>
    <row r="70" spans="1:51" s="1" customFormat="1" ht="24" customHeight="1">
      <c r="A70" s="339" t="s">
        <v>131</v>
      </c>
      <c r="B70" s="339"/>
      <c r="C70" s="339"/>
      <c r="D70" s="339"/>
      <c r="E70" s="339"/>
      <c r="F70" s="339"/>
      <c r="G70" s="339"/>
      <c r="H70" s="339"/>
      <c r="I70" s="339"/>
      <c r="J70" s="339"/>
      <c r="K70" s="339"/>
      <c r="L70" s="339"/>
      <c r="M70" s="339"/>
      <c r="N70" s="339"/>
      <c r="O70" s="339"/>
      <c r="P70" s="346" t="s">
        <v>132</v>
      </c>
      <c r="Q70" s="346"/>
      <c r="R70" s="346"/>
      <c r="S70" s="346"/>
      <c r="T70" s="346"/>
      <c r="U70" s="347" t="s">
        <v>26</v>
      </c>
      <c r="V70" s="347"/>
      <c r="W70" s="347"/>
      <c r="X70" s="347" t="s">
        <v>26</v>
      </c>
      <c r="Y70" s="347"/>
      <c r="Z70" s="347"/>
      <c r="AA70" s="347"/>
      <c r="AB70" s="347"/>
      <c r="AC70" s="347"/>
      <c r="AD70" s="347" t="s">
        <v>26</v>
      </c>
      <c r="AE70" s="347"/>
      <c r="AF70" s="347"/>
      <c r="AG70" s="347"/>
      <c r="AH70" s="347" t="s">
        <v>26</v>
      </c>
      <c r="AI70" s="347"/>
      <c r="AJ70" s="347"/>
      <c r="AK70" s="347"/>
      <c r="AL70" s="347"/>
      <c r="AM70" s="347" t="s">
        <v>26</v>
      </c>
      <c r="AN70" s="347"/>
      <c r="AO70" s="347"/>
      <c r="AP70" s="347" t="s">
        <v>26</v>
      </c>
      <c r="AQ70" s="347"/>
      <c r="AR70" s="347"/>
      <c r="AS70" s="347"/>
      <c r="AT70" s="347"/>
      <c r="AU70" s="347"/>
      <c r="AV70" s="347" t="s">
        <v>26</v>
      </c>
      <c r="AW70" s="347"/>
      <c r="AX70" s="347"/>
      <c r="AY70" s="360" t="s">
        <v>26</v>
      </c>
    </row>
    <row r="71" spans="1:51" s="1" customFormat="1" ht="13.5" customHeight="1">
      <c r="A71" s="293" t="s">
        <v>133</v>
      </c>
      <c r="B71" s="293"/>
      <c r="C71" s="293"/>
      <c r="D71" s="293"/>
      <c r="E71" s="293"/>
      <c r="F71" s="293"/>
      <c r="G71" s="293"/>
      <c r="H71" s="293"/>
      <c r="I71" s="293"/>
      <c r="J71" s="293"/>
      <c r="K71" s="293"/>
      <c r="L71" s="293"/>
      <c r="M71" s="293"/>
      <c r="N71" s="293"/>
      <c r="O71" s="293"/>
      <c r="P71" s="425" t="s">
        <v>135</v>
      </c>
      <c r="Q71" s="425"/>
      <c r="R71" s="425"/>
      <c r="S71" s="425"/>
      <c r="T71" s="425"/>
      <c r="U71" s="431" t="s">
        <v>26</v>
      </c>
      <c r="V71" s="431"/>
      <c r="W71" s="431"/>
      <c r="X71" s="455">
        <f>29779849.45</f>
      </c>
      <c r="Y71" s="455"/>
      <c r="Z71" s="455"/>
      <c r="AA71" s="455"/>
      <c r="AB71" s="455"/>
      <c r="AC71" s="455"/>
      <c r="AD71" s="431" t="s">
        <v>26</v>
      </c>
      <c r="AE71" s="431"/>
      <c r="AF71" s="431"/>
      <c r="AG71" s="431"/>
      <c r="AH71" s="455">
        <f>29779849.45</f>
      </c>
      <c r="AI71" s="455"/>
      <c r="AJ71" s="455"/>
      <c r="AK71" s="455"/>
      <c r="AL71" s="455"/>
      <c r="AM71" s="431" t="s">
        <v>26</v>
      </c>
      <c r="AN71" s="431"/>
      <c r="AO71" s="431"/>
      <c r="AP71" s="455">
        <f>30868327.24</f>
      </c>
      <c r="AQ71" s="455"/>
      <c r="AR71" s="455"/>
      <c r="AS71" s="455"/>
      <c r="AT71" s="455"/>
      <c r="AU71" s="455"/>
      <c r="AV71" s="431" t="s">
        <v>26</v>
      </c>
      <c r="AW71" s="431"/>
      <c r="AX71" s="431"/>
      <c r="AY71" s="464">
        <f>30868327.24</f>
      </c>
    </row>
    <row r="72" spans="1:51" s="1" customFormat="1" ht="24.75" customHeight="1">
      <c r="A72" s="447" t="s">
        <v>134</v>
      </c>
      <c r="B72" s="447"/>
      <c r="C72" s="447"/>
      <c r="D72" s="447"/>
      <c r="E72" s="447"/>
      <c r="F72" s="447"/>
      <c r="G72" s="447"/>
      <c r="H72" s="447"/>
      <c r="I72" s="447"/>
      <c r="J72" s="447"/>
      <c r="K72" s="447"/>
      <c r="L72" s="447"/>
      <c r="M72" s="447"/>
      <c r="N72" s="447"/>
      <c r="O72" s="447"/>
      <c r="P72" s="425"/>
      <c r="Q72" s="425"/>
      <c r="R72" s="425"/>
      <c r="S72" s="425"/>
      <c r="T72" s="425"/>
      <c r="U72" s="431"/>
      <c r="V72" s="431"/>
      <c r="W72" s="431"/>
      <c r="X72" s="455"/>
      <c r="Y72" s="455"/>
      <c r="Z72" s="455"/>
      <c r="AA72" s="455"/>
      <c r="AB72" s="455"/>
      <c r="AC72" s="455"/>
      <c r="AD72" s="431"/>
      <c r="AE72" s="431"/>
      <c r="AF72" s="431"/>
      <c r="AG72" s="431"/>
      <c r="AH72" s="455"/>
      <c r="AI72" s="455"/>
      <c r="AJ72" s="455"/>
      <c r="AK72" s="455"/>
      <c r="AL72" s="455"/>
      <c r="AM72" s="431"/>
      <c r="AN72" s="431"/>
      <c r="AO72" s="431"/>
      <c r="AP72" s="455"/>
      <c r="AQ72" s="455"/>
      <c r="AR72" s="455"/>
      <c r="AS72" s="455"/>
      <c r="AT72" s="455"/>
      <c r="AU72" s="455"/>
      <c r="AV72" s="431"/>
      <c r="AW72" s="431"/>
      <c r="AX72" s="431"/>
      <c r="AY72" s="464"/>
    </row>
    <row r="73" spans="1:51" s="1" customFormat="1" ht="13.5" customHeight="1">
      <c r="A73" s="466" t="s">
        <v>136</v>
      </c>
      <c r="B73" s="466"/>
      <c r="C73" s="466"/>
      <c r="D73" s="466"/>
      <c r="E73" s="466"/>
      <c r="F73" s="466"/>
      <c r="G73" s="466"/>
      <c r="H73" s="466"/>
      <c r="I73" s="466"/>
      <c r="J73" s="466"/>
      <c r="K73" s="466"/>
      <c r="L73" s="466"/>
      <c r="M73" s="466"/>
      <c r="N73" s="466"/>
      <c r="O73" s="466"/>
      <c r="P73" s="474" t="s">
        <v>138</v>
      </c>
      <c r="Q73" s="474"/>
      <c r="R73" s="474"/>
      <c r="S73" s="474"/>
      <c r="T73" s="474"/>
      <c r="U73" s="483">
        <f>9647.06</f>
      </c>
      <c r="V73" s="483"/>
      <c r="W73" s="483"/>
      <c r="X73" s="483">
        <f>6437.97</f>
      </c>
      <c r="Y73" s="483"/>
      <c r="Z73" s="483"/>
      <c r="AA73" s="483"/>
      <c r="AB73" s="483"/>
      <c r="AC73" s="483"/>
      <c r="AD73" s="490" t="s">
        <v>26</v>
      </c>
      <c r="AE73" s="490"/>
      <c r="AF73" s="490"/>
      <c r="AG73" s="490"/>
      <c r="AH73" s="483">
        <f>16085.03</f>
      </c>
      <c r="AI73" s="483"/>
      <c r="AJ73" s="483"/>
      <c r="AK73" s="483"/>
      <c r="AL73" s="483"/>
      <c r="AM73" s="490" t="s">
        <v>26</v>
      </c>
      <c r="AN73" s="490"/>
      <c r="AO73" s="490"/>
      <c r="AP73" s="490" t="s">
        <v>26</v>
      </c>
      <c r="AQ73" s="490"/>
      <c r="AR73" s="490"/>
      <c r="AS73" s="490"/>
      <c r="AT73" s="490"/>
      <c r="AU73" s="490"/>
      <c r="AV73" s="490" t="s">
        <v>26</v>
      </c>
      <c r="AW73" s="490"/>
      <c r="AX73" s="490"/>
      <c r="AY73" s="498" t="s">
        <v>26</v>
      </c>
    </row>
    <row r="74" spans="1:51" s="1" customFormat="1" ht="13.5" customHeight="1">
      <c r="A74" s="302" t="s">
        <v>137</v>
      </c>
      <c r="B74" s="302"/>
      <c r="C74" s="302"/>
      <c r="D74" s="302"/>
      <c r="E74" s="302"/>
      <c r="F74" s="302"/>
      <c r="G74" s="302"/>
      <c r="H74" s="302"/>
      <c r="I74" s="302"/>
      <c r="J74" s="302"/>
      <c r="K74" s="302"/>
      <c r="L74" s="302"/>
      <c r="M74" s="302"/>
      <c r="N74" s="302"/>
      <c r="O74" s="302"/>
      <c r="P74" s="474"/>
      <c r="Q74" s="474"/>
      <c r="R74" s="474"/>
      <c r="S74" s="474"/>
      <c r="T74" s="474"/>
      <c r="U74" s="483"/>
      <c r="V74" s="483"/>
      <c r="W74" s="483"/>
      <c r="X74" s="483"/>
      <c r="Y74" s="483"/>
      <c r="Z74" s="483"/>
      <c r="AA74" s="483"/>
      <c r="AB74" s="483"/>
      <c r="AC74" s="483"/>
      <c r="AD74" s="490"/>
      <c r="AE74" s="490"/>
      <c r="AF74" s="490"/>
      <c r="AG74" s="490"/>
      <c r="AH74" s="483"/>
      <c r="AI74" s="483"/>
      <c r="AJ74" s="483"/>
      <c r="AK74" s="483"/>
      <c r="AL74" s="483"/>
      <c r="AM74" s="490"/>
      <c r="AN74" s="490"/>
      <c r="AO74" s="490"/>
      <c r="AP74" s="490"/>
      <c r="AQ74" s="490"/>
      <c r="AR74" s="490"/>
      <c r="AS74" s="490"/>
      <c r="AT74" s="490"/>
      <c r="AU74" s="490"/>
      <c r="AV74" s="490"/>
      <c r="AW74" s="490"/>
      <c r="AX74" s="490"/>
      <c r="AY74" s="498"/>
    </row>
    <row r="75" spans="1:51" s="1" customFormat="1" ht="33.75" customHeight="1">
      <c r="A75" s="339" t="s">
        <v>139</v>
      </c>
      <c r="B75" s="339"/>
      <c r="C75" s="339"/>
      <c r="D75" s="339"/>
      <c r="E75" s="339"/>
      <c r="F75" s="339"/>
      <c r="G75" s="339"/>
      <c r="H75" s="339"/>
      <c r="I75" s="339"/>
      <c r="J75" s="339"/>
      <c r="K75" s="339"/>
      <c r="L75" s="339"/>
      <c r="M75" s="339"/>
      <c r="N75" s="339"/>
      <c r="O75" s="339"/>
      <c r="P75" s="346" t="s">
        <v>140</v>
      </c>
      <c r="Q75" s="346"/>
      <c r="R75" s="346"/>
      <c r="S75" s="346"/>
      <c r="T75" s="346"/>
      <c r="U75" s="353">
        <f>9647.06</f>
      </c>
      <c r="V75" s="353"/>
      <c r="W75" s="353"/>
      <c r="X75" s="353">
        <f>6437.97</f>
      </c>
      <c r="Y75" s="353"/>
      <c r="Z75" s="353"/>
      <c r="AA75" s="353"/>
      <c r="AB75" s="353"/>
      <c r="AC75" s="353"/>
      <c r="AD75" s="347" t="s">
        <v>26</v>
      </c>
      <c r="AE75" s="347"/>
      <c r="AF75" s="347"/>
      <c r="AG75" s="347"/>
      <c r="AH75" s="353">
        <f>16085.03</f>
      </c>
      <c r="AI75" s="353"/>
      <c r="AJ75" s="353"/>
      <c r="AK75" s="353"/>
      <c r="AL75" s="353"/>
      <c r="AM75" s="347" t="s">
        <v>26</v>
      </c>
      <c r="AN75" s="347"/>
      <c r="AO75" s="347"/>
      <c r="AP75" s="347" t="s">
        <v>26</v>
      </c>
      <c r="AQ75" s="347"/>
      <c r="AR75" s="347"/>
      <c r="AS75" s="347"/>
      <c r="AT75" s="347"/>
      <c r="AU75" s="347"/>
      <c r="AV75" s="347" t="s">
        <v>26</v>
      </c>
      <c r="AW75" s="347"/>
      <c r="AX75" s="347"/>
      <c r="AY75" s="360" t="s">
        <v>26</v>
      </c>
    </row>
    <row r="76" spans="1:51" s="1" customFormat="1" ht="24" customHeight="1">
      <c r="A76" s="339" t="s">
        <v>141</v>
      </c>
      <c r="B76" s="339"/>
      <c r="C76" s="339"/>
      <c r="D76" s="339"/>
      <c r="E76" s="339"/>
      <c r="F76" s="339"/>
      <c r="G76" s="339"/>
      <c r="H76" s="339"/>
      <c r="I76" s="339"/>
      <c r="J76" s="339"/>
      <c r="K76" s="339"/>
      <c r="L76" s="339"/>
      <c r="M76" s="339"/>
      <c r="N76" s="339"/>
      <c r="O76" s="339"/>
      <c r="P76" s="346" t="s">
        <v>142</v>
      </c>
      <c r="Q76" s="346"/>
      <c r="R76" s="346"/>
      <c r="S76" s="346"/>
      <c r="T76" s="346"/>
      <c r="U76" s="347" t="s">
        <v>26</v>
      </c>
      <c r="V76" s="347"/>
      <c r="W76" s="347"/>
      <c r="X76" s="347" t="s">
        <v>26</v>
      </c>
      <c r="Y76" s="347"/>
      <c r="Z76" s="347"/>
      <c r="AA76" s="347"/>
      <c r="AB76" s="347"/>
      <c r="AC76" s="347"/>
      <c r="AD76" s="347" t="s">
        <v>26</v>
      </c>
      <c r="AE76" s="347"/>
      <c r="AF76" s="347"/>
      <c r="AG76" s="347"/>
      <c r="AH76" s="347" t="s">
        <v>26</v>
      </c>
      <c r="AI76" s="347"/>
      <c r="AJ76" s="347"/>
      <c r="AK76" s="347"/>
      <c r="AL76" s="347"/>
      <c r="AM76" s="347" t="s">
        <v>26</v>
      </c>
      <c r="AN76" s="347"/>
      <c r="AO76" s="347"/>
      <c r="AP76" s="347" t="s">
        <v>26</v>
      </c>
      <c r="AQ76" s="347"/>
      <c r="AR76" s="347"/>
      <c r="AS76" s="347"/>
      <c r="AT76" s="347"/>
      <c r="AU76" s="347"/>
      <c r="AV76" s="347" t="s">
        <v>26</v>
      </c>
      <c r="AW76" s="347"/>
      <c r="AX76" s="347"/>
      <c r="AY76" s="360" t="s">
        <v>26</v>
      </c>
    </row>
    <row r="77" spans="1:51" s="1" customFormat="1" ht="24" customHeight="1">
      <c r="A77" s="339" t="s">
        <v>143</v>
      </c>
      <c r="B77" s="339"/>
      <c r="C77" s="339"/>
      <c r="D77" s="339"/>
      <c r="E77" s="339"/>
      <c r="F77" s="339"/>
      <c r="G77" s="339"/>
      <c r="H77" s="339"/>
      <c r="I77" s="339"/>
      <c r="J77" s="339"/>
      <c r="K77" s="339"/>
      <c r="L77" s="339"/>
      <c r="M77" s="339"/>
      <c r="N77" s="339"/>
      <c r="O77" s="339"/>
      <c r="P77" s="346" t="s">
        <v>144</v>
      </c>
      <c r="Q77" s="346"/>
      <c r="R77" s="346"/>
      <c r="S77" s="346"/>
      <c r="T77" s="346"/>
      <c r="U77" s="347" t="s">
        <v>26</v>
      </c>
      <c r="V77" s="347"/>
      <c r="W77" s="347"/>
      <c r="X77" s="347" t="s">
        <v>26</v>
      </c>
      <c r="Y77" s="347"/>
      <c r="Z77" s="347"/>
      <c r="AA77" s="347"/>
      <c r="AB77" s="347"/>
      <c r="AC77" s="347"/>
      <c r="AD77" s="347" t="s">
        <v>26</v>
      </c>
      <c r="AE77" s="347"/>
      <c r="AF77" s="347"/>
      <c r="AG77" s="347"/>
      <c r="AH77" s="347" t="s">
        <v>26</v>
      </c>
      <c r="AI77" s="347"/>
      <c r="AJ77" s="347"/>
      <c r="AK77" s="347"/>
      <c r="AL77" s="347"/>
      <c r="AM77" s="347" t="s">
        <v>26</v>
      </c>
      <c r="AN77" s="347"/>
      <c r="AO77" s="347"/>
      <c r="AP77" s="347" t="s">
        <v>26</v>
      </c>
      <c r="AQ77" s="347"/>
      <c r="AR77" s="347"/>
      <c r="AS77" s="347"/>
      <c r="AT77" s="347"/>
      <c r="AU77" s="347"/>
      <c r="AV77" s="347" t="s">
        <v>26</v>
      </c>
      <c r="AW77" s="347"/>
      <c r="AX77" s="347"/>
      <c r="AY77" s="360" t="s">
        <v>26</v>
      </c>
    </row>
    <row r="78" spans="1:51" s="1" customFormat="1" ht="24" customHeight="1">
      <c r="A78" s="339" t="s">
        <v>145</v>
      </c>
      <c r="B78" s="339"/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46" t="s">
        <v>146</v>
      </c>
      <c r="Q78" s="346"/>
      <c r="R78" s="346"/>
      <c r="S78" s="346"/>
      <c r="T78" s="346"/>
      <c r="U78" s="347" t="s">
        <v>26</v>
      </c>
      <c r="V78" s="347"/>
      <c r="W78" s="347"/>
      <c r="X78" s="347" t="s">
        <v>26</v>
      </c>
      <c r="Y78" s="347"/>
      <c r="Z78" s="347"/>
      <c r="AA78" s="347"/>
      <c r="AB78" s="347"/>
      <c r="AC78" s="347"/>
      <c r="AD78" s="347" t="s">
        <v>26</v>
      </c>
      <c r="AE78" s="347"/>
      <c r="AF78" s="347"/>
      <c r="AG78" s="347"/>
      <c r="AH78" s="347" t="s">
        <v>26</v>
      </c>
      <c r="AI78" s="347"/>
      <c r="AJ78" s="347"/>
      <c r="AK78" s="347"/>
      <c r="AL78" s="347"/>
      <c r="AM78" s="347" t="s">
        <v>26</v>
      </c>
      <c r="AN78" s="347"/>
      <c r="AO78" s="347"/>
      <c r="AP78" s="347" t="s">
        <v>26</v>
      </c>
      <c r="AQ78" s="347"/>
      <c r="AR78" s="347"/>
      <c r="AS78" s="347"/>
      <c r="AT78" s="347"/>
      <c r="AU78" s="347"/>
      <c r="AV78" s="347" t="s">
        <v>26</v>
      </c>
      <c r="AW78" s="347"/>
      <c r="AX78" s="347"/>
      <c r="AY78" s="360" t="s">
        <v>26</v>
      </c>
    </row>
    <row r="79" spans="1:51" s="1" customFormat="1" ht="24" customHeight="1">
      <c r="A79" s="339" t="s">
        <v>147</v>
      </c>
      <c r="B79" s="339"/>
      <c r="C79" s="339"/>
      <c r="D79" s="339"/>
      <c r="E79" s="339"/>
      <c r="F79" s="339"/>
      <c r="G79" s="339"/>
      <c r="H79" s="339"/>
      <c r="I79" s="339"/>
      <c r="J79" s="339"/>
      <c r="K79" s="339"/>
      <c r="L79" s="339"/>
      <c r="M79" s="339"/>
      <c r="N79" s="339"/>
      <c r="O79" s="339"/>
      <c r="P79" s="346" t="s">
        <v>148</v>
      </c>
      <c r="Q79" s="346"/>
      <c r="R79" s="346"/>
      <c r="S79" s="346"/>
      <c r="T79" s="346"/>
      <c r="U79" s="347" t="s">
        <v>26</v>
      </c>
      <c r="V79" s="347"/>
      <c r="W79" s="347"/>
      <c r="X79" s="347" t="s">
        <v>26</v>
      </c>
      <c r="Y79" s="347"/>
      <c r="Z79" s="347"/>
      <c r="AA79" s="347"/>
      <c r="AB79" s="347"/>
      <c r="AC79" s="347"/>
      <c r="AD79" s="347" t="s">
        <v>26</v>
      </c>
      <c r="AE79" s="347"/>
      <c r="AF79" s="347"/>
      <c r="AG79" s="347"/>
      <c r="AH79" s="347" t="s">
        <v>26</v>
      </c>
      <c r="AI79" s="347"/>
      <c r="AJ79" s="347"/>
      <c r="AK79" s="347"/>
      <c r="AL79" s="347"/>
      <c r="AM79" s="347" t="s">
        <v>26</v>
      </c>
      <c r="AN79" s="347"/>
      <c r="AO79" s="347"/>
      <c r="AP79" s="347" t="s">
        <v>26</v>
      </c>
      <c r="AQ79" s="347"/>
      <c r="AR79" s="347"/>
      <c r="AS79" s="347"/>
      <c r="AT79" s="347"/>
      <c r="AU79" s="347"/>
      <c r="AV79" s="347" t="s">
        <v>26</v>
      </c>
      <c r="AW79" s="347"/>
      <c r="AX79" s="347"/>
      <c r="AY79" s="360" t="s">
        <v>26</v>
      </c>
    </row>
    <row r="80" spans="1:51" s="1" customFormat="1" ht="24" customHeight="1">
      <c r="A80" s="339" t="s">
        <v>149</v>
      </c>
      <c r="B80" s="339"/>
      <c r="C80" s="339"/>
      <c r="D80" s="339"/>
      <c r="E80" s="339"/>
      <c r="F80" s="339"/>
      <c r="G80" s="339"/>
      <c r="H80" s="339"/>
      <c r="I80" s="339"/>
      <c r="J80" s="339"/>
      <c r="K80" s="339"/>
      <c r="L80" s="339"/>
      <c r="M80" s="339"/>
      <c r="N80" s="339"/>
      <c r="O80" s="339"/>
      <c r="P80" s="346" t="s">
        <v>150</v>
      </c>
      <c r="Q80" s="346"/>
      <c r="R80" s="346"/>
      <c r="S80" s="346"/>
      <c r="T80" s="346"/>
      <c r="U80" s="347" t="s">
        <v>26</v>
      </c>
      <c r="V80" s="347"/>
      <c r="W80" s="347"/>
      <c r="X80" s="347" t="s">
        <v>26</v>
      </c>
      <c r="Y80" s="347"/>
      <c r="Z80" s="347"/>
      <c r="AA80" s="347"/>
      <c r="AB80" s="347"/>
      <c r="AC80" s="347"/>
      <c r="AD80" s="347" t="s">
        <v>26</v>
      </c>
      <c r="AE80" s="347"/>
      <c r="AF80" s="347"/>
      <c r="AG80" s="347"/>
      <c r="AH80" s="347" t="s">
        <v>26</v>
      </c>
      <c r="AI80" s="347"/>
      <c r="AJ80" s="347"/>
      <c r="AK80" s="347"/>
      <c r="AL80" s="347"/>
      <c r="AM80" s="347" t="s">
        <v>26</v>
      </c>
      <c r="AN80" s="347"/>
      <c r="AO80" s="347"/>
      <c r="AP80" s="347" t="s">
        <v>26</v>
      </c>
      <c r="AQ80" s="347"/>
      <c r="AR80" s="347"/>
      <c r="AS80" s="347"/>
      <c r="AT80" s="347"/>
      <c r="AU80" s="347"/>
      <c r="AV80" s="347" t="s">
        <v>26</v>
      </c>
      <c r="AW80" s="347"/>
      <c r="AX80" s="347"/>
      <c r="AY80" s="360" t="s">
        <v>26</v>
      </c>
    </row>
    <row r="81" spans="1:51" s="1" customFormat="1" ht="13.5" customHeight="1">
      <c r="A81" s="339" t="s">
        <v>151</v>
      </c>
      <c r="B81" s="339"/>
      <c r="C81" s="339"/>
      <c r="D81" s="339"/>
      <c r="E81" s="339"/>
      <c r="F81" s="339"/>
      <c r="G81" s="339"/>
      <c r="H81" s="339"/>
      <c r="I81" s="339"/>
      <c r="J81" s="339"/>
      <c r="K81" s="339"/>
      <c r="L81" s="339"/>
      <c r="M81" s="339"/>
      <c r="N81" s="339"/>
      <c r="O81" s="339"/>
      <c r="P81" s="346" t="s">
        <v>152</v>
      </c>
      <c r="Q81" s="346"/>
      <c r="R81" s="346"/>
      <c r="S81" s="346"/>
      <c r="T81" s="346"/>
      <c r="U81" s="347" t="s">
        <v>26</v>
      </c>
      <c r="V81" s="347"/>
      <c r="W81" s="347"/>
      <c r="X81" s="347" t="s">
        <v>26</v>
      </c>
      <c r="Y81" s="347"/>
      <c r="Z81" s="347"/>
      <c r="AA81" s="347"/>
      <c r="AB81" s="347"/>
      <c r="AC81" s="347"/>
      <c r="AD81" s="347" t="s">
        <v>26</v>
      </c>
      <c r="AE81" s="347"/>
      <c r="AF81" s="347"/>
      <c r="AG81" s="347"/>
      <c r="AH81" s="347" t="s">
        <v>26</v>
      </c>
      <c r="AI81" s="347"/>
      <c r="AJ81" s="347"/>
      <c r="AK81" s="347"/>
      <c r="AL81" s="347"/>
      <c r="AM81" s="347" t="s">
        <v>26</v>
      </c>
      <c r="AN81" s="347"/>
      <c r="AO81" s="347"/>
      <c r="AP81" s="347" t="s">
        <v>26</v>
      </c>
      <c r="AQ81" s="347"/>
      <c r="AR81" s="347"/>
      <c r="AS81" s="347"/>
      <c r="AT81" s="347"/>
      <c r="AU81" s="347"/>
      <c r="AV81" s="347" t="s">
        <v>26</v>
      </c>
      <c r="AW81" s="347"/>
      <c r="AX81" s="347"/>
      <c r="AY81" s="360" t="s">
        <v>26</v>
      </c>
    </row>
    <row r="82" spans="1:51" s="1" customFormat="1" ht="13.5" customHeight="1">
      <c r="A82" s="339" t="s">
        <v>153</v>
      </c>
      <c r="B82" s="339"/>
      <c r="C82" s="339"/>
      <c r="D82" s="339"/>
      <c r="E82" s="339"/>
      <c r="F82" s="339"/>
      <c r="G82" s="339"/>
      <c r="H82" s="339"/>
      <c r="I82" s="339"/>
      <c r="J82" s="339"/>
      <c r="K82" s="339"/>
      <c r="L82" s="339"/>
      <c r="M82" s="339"/>
      <c r="N82" s="339"/>
      <c r="O82" s="339"/>
      <c r="P82" s="346" t="s">
        <v>154</v>
      </c>
      <c r="Q82" s="346"/>
      <c r="R82" s="346"/>
      <c r="S82" s="346"/>
      <c r="T82" s="346"/>
      <c r="U82" s="347" t="s">
        <v>26</v>
      </c>
      <c r="V82" s="347"/>
      <c r="W82" s="347"/>
      <c r="X82" s="347" t="s">
        <v>26</v>
      </c>
      <c r="Y82" s="347"/>
      <c r="Z82" s="347"/>
      <c r="AA82" s="347"/>
      <c r="AB82" s="347"/>
      <c r="AC82" s="347"/>
      <c r="AD82" s="347" t="s">
        <v>26</v>
      </c>
      <c r="AE82" s="347"/>
      <c r="AF82" s="347"/>
      <c r="AG82" s="347"/>
      <c r="AH82" s="347" t="s">
        <v>26</v>
      </c>
      <c r="AI82" s="347"/>
      <c r="AJ82" s="347"/>
      <c r="AK82" s="347"/>
      <c r="AL82" s="347"/>
      <c r="AM82" s="347" t="s">
        <v>26</v>
      </c>
      <c r="AN82" s="347"/>
      <c r="AO82" s="347"/>
      <c r="AP82" s="347" t="s">
        <v>26</v>
      </c>
      <c r="AQ82" s="347"/>
      <c r="AR82" s="347"/>
      <c r="AS82" s="347"/>
      <c r="AT82" s="347"/>
      <c r="AU82" s="347"/>
      <c r="AV82" s="347" t="s">
        <v>26</v>
      </c>
      <c r="AW82" s="347"/>
      <c r="AX82" s="347"/>
      <c r="AY82" s="360" t="s">
        <v>26</v>
      </c>
    </row>
    <row r="83" spans="1:51" s="1" customFormat="1" ht="24" customHeight="1">
      <c r="A83" s="339" t="s">
        <v>155</v>
      </c>
      <c r="B83" s="339"/>
      <c r="C83" s="339"/>
      <c r="D83" s="339"/>
      <c r="E83" s="339"/>
      <c r="F83" s="339"/>
      <c r="G83" s="339"/>
      <c r="H83" s="339"/>
      <c r="I83" s="339"/>
      <c r="J83" s="339"/>
      <c r="K83" s="339"/>
      <c r="L83" s="339"/>
      <c r="M83" s="339"/>
      <c r="N83" s="339"/>
      <c r="O83" s="339"/>
      <c r="P83" s="346" t="s">
        <v>156</v>
      </c>
      <c r="Q83" s="346"/>
      <c r="R83" s="346"/>
      <c r="S83" s="346"/>
      <c r="T83" s="346"/>
      <c r="U83" s="347" t="s">
        <v>26</v>
      </c>
      <c r="V83" s="347"/>
      <c r="W83" s="347"/>
      <c r="X83" s="347" t="s">
        <v>26</v>
      </c>
      <c r="Y83" s="347"/>
      <c r="Z83" s="347"/>
      <c r="AA83" s="347"/>
      <c r="AB83" s="347"/>
      <c r="AC83" s="347"/>
      <c r="AD83" s="347" t="s">
        <v>26</v>
      </c>
      <c r="AE83" s="347"/>
      <c r="AF83" s="347"/>
      <c r="AG83" s="347"/>
      <c r="AH83" s="347" t="s">
        <v>26</v>
      </c>
      <c r="AI83" s="347"/>
      <c r="AJ83" s="347"/>
      <c r="AK83" s="347"/>
      <c r="AL83" s="347"/>
      <c r="AM83" s="347" t="s">
        <v>26</v>
      </c>
      <c r="AN83" s="347"/>
      <c r="AO83" s="347"/>
      <c r="AP83" s="347" t="s">
        <v>26</v>
      </c>
      <c r="AQ83" s="347"/>
      <c r="AR83" s="347"/>
      <c r="AS83" s="347"/>
      <c r="AT83" s="347"/>
      <c r="AU83" s="347"/>
      <c r="AV83" s="347" t="s">
        <v>26</v>
      </c>
      <c r="AW83" s="347"/>
      <c r="AX83" s="347"/>
      <c r="AY83" s="360" t="s">
        <v>26</v>
      </c>
    </row>
    <row r="84" spans="1:51" s="1" customFormat="1" ht="13.5" customHeight="1">
      <c r="A84" s="339" t="s">
        <v>157</v>
      </c>
      <c r="B84" s="339"/>
      <c r="C84" s="339"/>
      <c r="D84" s="339"/>
      <c r="E84" s="339"/>
      <c r="F84" s="339"/>
      <c r="G84" s="339"/>
      <c r="H84" s="339"/>
      <c r="I84" s="339"/>
      <c r="J84" s="339"/>
      <c r="K84" s="339"/>
      <c r="L84" s="339"/>
      <c r="M84" s="339"/>
      <c r="N84" s="339"/>
      <c r="O84" s="339"/>
      <c r="P84" s="346" t="s">
        <v>158</v>
      </c>
      <c r="Q84" s="346"/>
      <c r="R84" s="346"/>
      <c r="S84" s="346"/>
      <c r="T84" s="346"/>
      <c r="U84" s="347" t="s">
        <v>26</v>
      </c>
      <c r="V84" s="347"/>
      <c r="W84" s="347"/>
      <c r="X84" s="347" t="s">
        <v>26</v>
      </c>
      <c r="Y84" s="347"/>
      <c r="Z84" s="347"/>
      <c r="AA84" s="347"/>
      <c r="AB84" s="347"/>
      <c r="AC84" s="347"/>
      <c r="AD84" s="347" t="s">
        <v>26</v>
      </c>
      <c r="AE84" s="347"/>
      <c r="AF84" s="347"/>
      <c r="AG84" s="347"/>
      <c r="AH84" s="347" t="s">
        <v>26</v>
      </c>
      <c r="AI84" s="347"/>
      <c r="AJ84" s="347"/>
      <c r="AK84" s="347"/>
      <c r="AL84" s="347"/>
      <c r="AM84" s="347" t="s">
        <v>26</v>
      </c>
      <c r="AN84" s="347"/>
      <c r="AO84" s="347"/>
      <c r="AP84" s="347" t="s">
        <v>26</v>
      </c>
      <c r="AQ84" s="347"/>
      <c r="AR84" s="347"/>
      <c r="AS84" s="347"/>
      <c r="AT84" s="347"/>
      <c r="AU84" s="347"/>
      <c r="AV84" s="347" t="s">
        <v>26</v>
      </c>
      <c r="AW84" s="347"/>
      <c r="AX84" s="347"/>
      <c r="AY84" s="360" t="s">
        <v>26</v>
      </c>
    </row>
    <row r="85" spans="1:51" s="1" customFormat="1" ht="24" customHeight="1">
      <c r="A85" s="339" t="s">
        <v>159</v>
      </c>
      <c r="B85" s="339"/>
      <c r="C85" s="339"/>
      <c r="D85" s="339"/>
      <c r="E85" s="339"/>
      <c r="F85" s="339"/>
      <c r="G85" s="339"/>
      <c r="H85" s="339"/>
      <c r="I85" s="339"/>
      <c r="J85" s="339"/>
      <c r="K85" s="339"/>
      <c r="L85" s="339"/>
      <c r="M85" s="339"/>
      <c r="N85" s="339"/>
      <c r="O85" s="339"/>
      <c r="P85" s="346" t="s">
        <v>160</v>
      </c>
      <c r="Q85" s="346"/>
      <c r="R85" s="346"/>
      <c r="S85" s="346"/>
      <c r="T85" s="346"/>
      <c r="U85" s="347" t="s">
        <v>26</v>
      </c>
      <c r="V85" s="347"/>
      <c r="W85" s="347"/>
      <c r="X85" s="347" t="s">
        <v>26</v>
      </c>
      <c r="Y85" s="347"/>
      <c r="Z85" s="347"/>
      <c r="AA85" s="347"/>
      <c r="AB85" s="347"/>
      <c r="AC85" s="347"/>
      <c r="AD85" s="347" t="s">
        <v>26</v>
      </c>
      <c r="AE85" s="347"/>
      <c r="AF85" s="347"/>
      <c r="AG85" s="347"/>
      <c r="AH85" s="347" t="s">
        <v>26</v>
      </c>
      <c r="AI85" s="347"/>
      <c r="AJ85" s="347"/>
      <c r="AK85" s="347"/>
      <c r="AL85" s="347"/>
      <c r="AM85" s="347" t="s">
        <v>26</v>
      </c>
      <c r="AN85" s="347"/>
      <c r="AO85" s="347"/>
      <c r="AP85" s="347" t="s">
        <v>26</v>
      </c>
      <c r="AQ85" s="347"/>
      <c r="AR85" s="347"/>
      <c r="AS85" s="347"/>
      <c r="AT85" s="347"/>
      <c r="AU85" s="347"/>
      <c r="AV85" s="347" t="s">
        <v>26</v>
      </c>
      <c r="AW85" s="347"/>
      <c r="AX85" s="347"/>
      <c r="AY85" s="360" t="s">
        <v>26</v>
      </c>
    </row>
    <row r="86" spans="1:51" s="1" customFormat="1" ht="13.5" customHeight="1">
      <c r="A86" s="339" t="s">
        <v>161</v>
      </c>
      <c r="B86" s="339"/>
      <c r="C86" s="339"/>
      <c r="D86" s="339"/>
      <c r="E86" s="339"/>
      <c r="F86" s="339"/>
      <c r="G86" s="339"/>
      <c r="H86" s="339"/>
      <c r="I86" s="339"/>
      <c r="J86" s="339"/>
      <c r="K86" s="339"/>
      <c r="L86" s="339"/>
      <c r="M86" s="339"/>
      <c r="N86" s="339"/>
      <c r="O86" s="339"/>
      <c r="P86" s="346" t="s">
        <v>162</v>
      </c>
      <c r="Q86" s="346"/>
      <c r="R86" s="346"/>
      <c r="S86" s="346"/>
      <c r="T86" s="346"/>
      <c r="U86" s="347" t="s">
        <v>26</v>
      </c>
      <c r="V86" s="347"/>
      <c r="W86" s="347"/>
      <c r="X86" s="347" t="s">
        <v>26</v>
      </c>
      <c r="Y86" s="347"/>
      <c r="Z86" s="347"/>
      <c r="AA86" s="347"/>
      <c r="AB86" s="347"/>
      <c r="AC86" s="347"/>
      <c r="AD86" s="347" t="s">
        <v>26</v>
      </c>
      <c r="AE86" s="347"/>
      <c r="AF86" s="347"/>
      <c r="AG86" s="347"/>
      <c r="AH86" s="347" t="s">
        <v>26</v>
      </c>
      <c r="AI86" s="347"/>
      <c r="AJ86" s="347"/>
      <c r="AK86" s="347"/>
      <c r="AL86" s="347"/>
      <c r="AM86" s="347" t="s">
        <v>26</v>
      </c>
      <c r="AN86" s="347"/>
      <c r="AO86" s="347"/>
      <c r="AP86" s="347" t="s">
        <v>26</v>
      </c>
      <c r="AQ86" s="347"/>
      <c r="AR86" s="347"/>
      <c r="AS86" s="347"/>
      <c r="AT86" s="347"/>
      <c r="AU86" s="347"/>
      <c r="AV86" s="347" t="s">
        <v>26</v>
      </c>
      <c r="AW86" s="347"/>
      <c r="AX86" s="347"/>
      <c r="AY86" s="360" t="s">
        <v>26</v>
      </c>
    </row>
    <row r="87" spans="1:51" s="1" customFormat="1" ht="13.5" customHeight="1">
      <c r="A87" s="339" t="s">
        <v>163</v>
      </c>
      <c r="B87" s="339"/>
      <c r="C87" s="339"/>
      <c r="D87" s="339"/>
      <c r="E87" s="339"/>
      <c r="F87" s="339"/>
      <c r="G87" s="339"/>
      <c r="H87" s="339"/>
      <c r="I87" s="339"/>
      <c r="J87" s="339"/>
      <c r="K87" s="339"/>
      <c r="L87" s="339"/>
      <c r="M87" s="339"/>
      <c r="N87" s="339"/>
      <c r="O87" s="339"/>
      <c r="P87" s="346" t="s">
        <v>164</v>
      </c>
      <c r="Q87" s="346"/>
      <c r="R87" s="346"/>
      <c r="S87" s="346"/>
      <c r="T87" s="346"/>
      <c r="U87" s="347" t="s">
        <v>26</v>
      </c>
      <c r="V87" s="347"/>
      <c r="W87" s="347"/>
      <c r="X87" s="347" t="s">
        <v>26</v>
      </c>
      <c r="Y87" s="347"/>
      <c r="Z87" s="347"/>
      <c r="AA87" s="347"/>
      <c r="AB87" s="347"/>
      <c r="AC87" s="347"/>
      <c r="AD87" s="347" t="s">
        <v>26</v>
      </c>
      <c r="AE87" s="347"/>
      <c r="AF87" s="347"/>
      <c r="AG87" s="347"/>
      <c r="AH87" s="347" t="s">
        <v>26</v>
      </c>
      <c r="AI87" s="347"/>
      <c r="AJ87" s="347"/>
      <c r="AK87" s="347"/>
      <c r="AL87" s="347"/>
      <c r="AM87" s="347" t="s">
        <v>26</v>
      </c>
      <c r="AN87" s="347"/>
      <c r="AO87" s="347"/>
      <c r="AP87" s="347" t="s">
        <v>26</v>
      </c>
      <c r="AQ87" s="347"/>
      <c r="AR87" s="347"/>
      <c r="AS87" s="347"/>
      <c r="AT87" s="347"/>
      <c r="AU87" s="347"/>
      <c r="AV87" s="347" t="s">
        <v>26</v>
      </c>
      <c r="AW87" s="347"/>
      <c r="AX87" s="347"/>
      <c r="AY87" s="360" t="s">
        <v>26</v>
      </c>
    </row>
    <row r="88" spans="1:51" s="1" customFormat="1" ht="6" customHeight="1">
      <c r="A88" s="393" t="s">
        <v>0</v>
      </c>
      <c r="B88" s="393"/>
      <c r="C88" s="393"/>
      <c r="D88" s="393"/>
      <c r="E88" s="393"/>
      <c r="F88" s="393"/>
      <c r="G88" s="393"/>
      <c r="H88" s="393"/>
      <c r="I88" s="393"/>
      <c r="J88" s="393"/>
      <c r="K88" s="393"/>
      <c r="L88" s="393"/>
      <c r="M88" s="393"/>
      <c r="N88" s="393"/>
      <c r="O88" s="393"/>
      <c r="P88" s="401" t="s">
        <v>0</v>
      </c>
      <c r="Q88" s="401"/>
      <c r="R88" s="401"/>
      <c r="S88" s="401"/>
      <c r="T88" s="401"/>
      <c r="U88" s="401"/>
      <c r="V88" s="401"/>
      <c r="W88" s="401"/>
      <c r="X88" s="401"/>
      <c r="Y88" s="401"/>
      <c r="Z88" s="401"/>
      <c r="AA88" s="401"/>
      <c r="AB88" s="401"/>
      <c r="AC88" s="401"/>
      <c r="AD88" s="401"/>
      <c r="AE88" s="401"/>
      <c r="AF88" s="401"/>
      <c r="AG88" s="401"/>
      <c r="AH88" s="401"/>
      <c r="AI88" s="401"/>
      <c r="AJ88" s="401"/>
      <c r="AK88" s="401"/>
      <c r="AL88" s="401"/>
      <c r="AM88" s="401"/>
      <c r="AN88" s="401"/>
      <c r="AO88" s="401"/>
      <c r="AP88" s="401"/>
      <c r="AQ88" s="401"/>
      <c r="AR88" s="401"/>
      <c r="AS88" s="401"/>
      <c r="AT88" s="401"/>
      <c r="AU88" s="401"/>
      <c r="AV88" s="401"/>
      <c r="AW88" s="401"/>
      <c r="AX88" s="401"/>
      <c r="AY88" s="401"/>
    </row>
    <row r="89" spans="1:51" s="1" customFormat="1" ht="12" customHeight="1">
      <c r="A89" s="19" t="s">
        <v>165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</row>
    <row r="90" spans="1:51" s="1" customFormat="1" ht="13.5" customHeight="1">
      <c r="A90" s="236" t="s">
        <v>30</v>
      </c>
      <c r="B90" s="236"/>
      <c r="C90" s="236"/>
      <c r="D90" s="236"/>
      <c r="E90" s="236"/>
      <c r="F90" s="236"/>
      <c r="G90" s="236"/>
      <c r="H90" s="236"/>
      <c r="I90" s="236"/>
      <c r="J90" s="236"/>
      <c r="K90" s="236"/>
      <c r="L90" s="236"/>
      <c r="M90" s="236"/>
      <c r="N90" s="236"/>
      <c r="O90" s="236"/>
      <c r="P90" s="243" t="s">
        <v>31</v>
      </c>
      <c r="Q90" s="243"/>
      <c r="R90" s="243"/>
      <c r="S90" s="243"/>
      <c r="T90" s="243"/>
      <c r="U90" s="244" t="s">
        <v>32</v>
      </c>
      <c r="V90" s="244"/>
      <c r="W90" s="244"/>
      <c r="X90" s="244"/>
      <c r="Y90" s="244"/>
      <c r="Z90" s="244"/>
      <c r="AA90" s="244"/>
      <c r="AB90" s="244"/>
      <c r="AC90" s="244"/>
      <c r="AD90" s="244"/>
      <c r="AE90" s="244"/>
      <c r="AF90" s="244"/>
      <c r="AG90" s="244"/>
      <c r="AH90" s="244"/>
      <c r="AI90" s="244"/>
      <c r="AJ90" s="244"/>
      <c r="AK90" s="244"/>
      <c r="AL90" s="244"/>
      <c r="AM90" s="411" t="s">
        <v>37</v>
      </c>
      <c r="AN90" s="411"/>
      <c r="AO90" s="411"/>
      <c r="AP90" s="411"/>
      <c r="AQ90" s="411"/>
      <c r="AR90" s="411"/>
      <c r="AS90" s="411"/>
      <c r="AT90" s="411"/>
      <c r="AU90" s="411"/>
      <c r="AV90" s="411"/>
      <c r="AW90" s="411"/>
      <c r="AX90" s="411"/>
      <c r="AY90" s="411"/>
    </row>
    <row r="91" spans="1:51" s="1" customFormat="1" ht="36.75" customHeight="1">
      <c r="A91" s="236"/>
      <c r="B91" s="236"/>
      <c r="C91" s="236"/>
      <c r="D91" s="236"/>
      <c r="E91" s="236"/>
      <c r="F91" s="236"/>
      <c r="G91" s="236"/>
      <c r="H91" s="236"/>
      <c r="I91" s="236"/>
      <c r="J91" s="236"/>
      <c r="K91" s="236"/>
      <c r="L91" s="236"/>
      <c r="M91" s="236"/>
      <c r="N91" s="236"/>
      <c r="O91" s="236"/>
      <c r="P91" s="243"/>
      <c r="Q91" s="243"/>
      <c r="R91" s="243"/>
      <c r="S91" s="243"/>
      <c r="T91" s="243"/>
      <c r="U91" s="244" t="s">
        <v>33</v>
      </c>
      <c r="V91" s="244"/>
      <c r="W91" s="244"/>
      <c r="X91" s="244" t="s">
        <v>34</v>
      </c>
      <c r="Y91" s="244"/>
      <c r="Z91" s="244"/>
      <c r="AA91" s="244"/>
      <c r="AB91" s="244"/>
      <c r="AC91" s="244"/>
      <c r="AD91" s="244" t="s">
        <v>35</v>
      </c>
      <c r="AE91" s="244"/>
      <c r="AF91" s="244"/>
      <c r="AG91" s="244"/>
      <c r="AH91" s="244" t="s">
        <v>36</v>
      </c>
      <c r="AI91" s="244"/>
      <c r="AJ91" s="244"/>
      <c r="AK91" s="244"/>
      <c r="AL91" s="244"/>
      <c r="AM91" s="244" t="s">
        <v>33</v>
      </c>
      <c r="AN91" s="244"/>
      <c r="AO91" s="244"/>
      <c r="AP91" s="244" t="s">
        <v>34</v>
      </c>
      <c r="AQ91" s="244"/>
      <c r="AR91" s="244"/>
      <c r="AS91" s="244"/>
      <c r="AT91" s="244"/>
      <c r="AU91" s="244"/>
      <c r="AV91" s="244" t="s">
        <v>35</v>
      </c>
      <c r="AW91" s="244"/>
      <c r="AX91" s="244"/>
      <c r="AY91" s="262" t="s">
        <v>36</v>
      </c>
    </row>
    <row r="92" spans="1:51" s="1" customFormat="1" ht="13.5" customHeight="1">
      <c r="A92" s="269" t="s">
        <v>38</v>
      </c>
      <c r="B92" s="269"/>
      <c r="C92" s="269"/>
      <c r="D92" s="269"/>
      <c r="E92" s="269"/>
      <c r="F92" s="269"/>
      <c r="G92" s="269"/>
      <c r="H92" s="269"/>
      <c r="I92" s="269"/>
      <c r="J92" s="269"/>
      <c r="K92" s="269"/>
      <c r="L92" s="269"/>
      <c r="M92" s="269"/>
      <c r="N92" s="269"/>
      <c r="O92" s="269"/>
      <c r="P92" s="500" t="s">
        <v>39</v>
      </c>
      <c r="Q92" s="500"/>
      <c r="R92" s="500"/>
      <c r="S92" s="500"/>
      <c r="T92" s="500"/>
      <c r="U92" s="500" t="s">
        <v>40</v>
      </c>
      <c r="V92" s="500"/>
      <c r="W92" s="500"/>
      <c r="X92" s="500" t="s">
        <v>41</v>
      </c>
      <c r="Y92" s="500"/>
      <c r="Z92" s="500"/>
      <c r="AA92" s="500"/>
      <c r="AB92" s="500"/>
      <c r="AC92" s="500"/>
      <c r="AD92" s="500" t="s">
        <v>42</v>
      </c>
      <c r="AE92" s="500"/>
      <c r="AF92" s="500"/>
      <c r="AG92" s="500"/>
      <c r="AH92" s="500" t="s">
        <v>43</v>
      </c>
      <c r="AI92" s="500"/>
      <c r="AJ92" s="500"/>
      <c r="AK92" s="500"/>
      <c r="AL92" s="500"/>
      <c r="AM92" s="500" t="s">
        <v>44</v>
      </c>
      <c r="AN92" s="500"/>
      <c r="AO92" s="500"/>
      <c r="AP92" s="500" t="s">
        <v>45</v>
      </c>
      <c r="AQ92" s="500"/>
      <c r="AR92" s="500"/>
      <c r="AS92" s="500"/>
      <c r="AT92" s="500"/>
      <c r="AU92" s="500"/>
      <c r="AV92" s="500" t="s">
        <v>46</v>
      </c>
      <c r="AW92" s="500"/>
      <c r="AX92" s="500"/>
      <c r="AY92" s="502" t="s">
        <v>47</v>
      </c>
    </row>
    <row r="93" spans="1:51" s="1" customFormat="1" ht="13.5" customHeight="1">
      <c r="A93" s="339" t="s">
        <v>166</v>
      </c>
      <c r="B93" s="339"/>
      <c r="C93" s="339"/>
      <c r="D93" s="339"/>
      <c r="E93" s="339"/>
      <c r="F93" s="339"/>
      <c r="G93" s="339"/>
      <c r="H93" s="339"/>
      <c r="I93" s="339"/>
      <c r="J93" s="339"/>
      <c r="K93" s="339"/>
      <c r="L93" s="339"/>
      <c r="M93" s="339"/>
      <c r="N93" s="339"/>
      <c r="O93" s="339"/>
      <c r="P93" s="346" t="s">
        <v>167</v>
      </c>
      <c r="Q93" s="346"/>
      <c r="R93" s="346"/>
      <c r="S93" s="346"/>
      <c r="T93" s="346"/>
      <c r="U93" s="353">
        <f>-9647.06</f>
      </c>
      <c r="V93" s="353"/>
      <c r="W93" s="353"/>
      <c r="X93" s="353">
        <f>35248.45</f>
      </c>
      <c r="Y93" s="353"/>
      <c r="Z93" s="353"/>
      <c r="AA93" s="353"/>
      <c r="AB93" s="353"/>
      <c r="AC93" s="353"/>
      <c r="AD93" s="347" t="s">
        <v>26</v>
      </c>
      <c r="AE93" s="347"/>
      <c r="AF93" s="347"/>
      <c r="AG93" s="347"/>
      <c r="AH93" s="353">
        <f>25601.39</f>
      </c>
      <c r="AI93" s="353"/>
      <c r="AJ93" s="353"/>
      <c r="AK93" s="353"/>
      <c r="AL93" s="353"/>
      <c r="AM93" s="347" t="s">
        <v>26</v>
      </c>
      <c r="AN93" s="347"/>
      <c r="AO93" s="347"/>
      <c r="AP93" s="353">
        <f>63530.2</f>
      </c>
      <c r="AQ93" s="353"/>
      <c r="AR93" s="353"/>
      <c r="AS93" s="353"/>
      <c r="AT93" s="353"/>
      <c r="AU93" s="353"/>
      <c r="AV93" s="347" t="s">
        <v>26</v>
      </c>
      <c r="AW93" s="347"/>
      <c r="AX93" s="347"/>
      <c r="AY93" s="359">
        <f>63530.2</f>
      </c>
    </row>
    <row r="94" spans="1:51" s="1" customFormat="1" ht="13.5" customHeight="1">
      <c r="A94" s="339" t="s">
        <v>168</v>
      </c>
      <c r="B94" s="339"/>
      <c r="C94" s="339"/>
      <c r="D94" s="339"/>
      <c r="E94" s="339"/>
      <c r="F94" s="339"/>
      <c r="G94" s="339"/>
      <c r="H94" s="339"/>
      <c r="I94" s="339"/>
      <c r="J94" s="339"/>
      <c r="K94" s="339"/>
      <c r="L94" s="339"/>
      <c r="M94" s="339"/>
      <c r="N94" s="339"/>
      <c r="O94" s="339"/>
      <c r="P94" s="346" t="s">
        <v>169</v>
      </c>
      <c r="Q94" s="346"/>
      <c r="R94" s="346"/>
      <c r="S94" s="346"/>
      <c r="T94" s="346"/>
      <c r="U94" s="347" t="s">
        <v>26</v>
      </c>
      <c r="V94" s="347"/>
      <c r="W94" s="347"/>
      <c r="X94" s="347" t="s">
        <v>26</v>
      </c>
      <c r="Y94" s="347"/>
      <c r="Z94" s="347"/>
      <c r="AA94" s="347"/>
      <c r="AB94" s="347"/>
      <c r="AC94" s="347"/>
      <c r="AD94" s="347" t="s">
        <v>26</v>
      </c>
      <c r="AE94" s="347"/>
      <c r="AF94" s="347"/>
      <c r="AG94" s="347"/>
      <c r="AH94" s="347" t="s">
        <v>26</v>
      </c>
      <c r="AI94" s="347"/>
      <c r="AJ94" s="347"/>
      <c r="AK94" s="347"/>
      <c r="AL94" s="347"/>
      <c r="AM94" s="347" t="s">
        <v>26</v>
      </c>
      <c r="AN94" s="347"/>
      <c r="AO94" s="347"/>
      <c r="AP94" s="347" t="s">
        <v>26</v>
      </c>
      <c r="AQ94" s="347"/>
      <c r="AR94" s="347"/>
      <c r="AS94" s="347"/>
      <c r="AT94" s="347"/>
      <c r="AU94" s="347"/>
      <c r="AV94" s="347" t="s">
        <v>26</v>
      </c>
      <c r="AW94" s="347"/>
      <c r="AX94" s="347"/>
      <c r="AY94" s="360" t="s">
        <v>26</v>
      </c>
    </row>
    <row r="95" spans="1:51" s="1" customFormat="1" ht="13.5" customHeight="1">
      <c r="A95" s="339" t="s">
        <v>170</v>
      </c>
      <c r="B95" s="339"/>
      <c r="C95" s="339"/>
      <c r="D95" s="339"/>
      <c r="E95" s="339"/>
      <c r="F95" s="339"/>
      <c r="G95" s="339"/>
      <c r="H95" s="339"/>
      <c r="I95" s="339"/>
      <c r="J95" s="339"/>
      <c r="K95" s="339"/>
      <c r="L95" s="339"/>
      <c r="M95" s="339"/>
      <c r="N95" s="339"/>
      <c r="O95" s="339"/>
      <c r="P95" s="346" t="s">
        <v>171</v>
      </c>
      <c r="Q95" s="346"/>
      <c r="R95" s="346"/>
      <c r="S95" s="346"/>
      <c r="T95" s="346"/>
      <c r="U95" s="347" t="s">
        <v>26</v>
      </c>
      <c r="V95" s="347"/>
      <c r="W95" s="347"/>
      <c r="X95" s="347" t="s">
        <v>26</v>
      </c>
      <c r="Y95" s="347"/>
      <c r="Z95" s="347"/>
      <c r="AA95" s="347"/>
      <c r="AB95" s="347"/>
      <c r="AC95" s="347"/>
      <c r="AD95" s="347" t="s">
        <v>26</v>
      </c>
      <c r="AE95" s="347"/>
      <c r="AF95" s="347"/>
      <c r="AG95" s="347"/>
      <c r="AH95" s="347" t="s">
        <v>26</v>
      </c>
      <c r="AI95" s="347"/>
      <c r="AJ95" s="347"/>
      <c r="AK95" s="347"/>
      <c r="AL95" s="347"/>
      <c r="AM95" s="347" t="s">
        <v>26</v>
      </c>
      <c r="AN95" s="347"/>
      <c r="AO95" s="347"/>
      <c r="AP95" s="347" t="s">
        <v>26</v>
      </c>
      <c r="AQ95" s="347"/>
      <c r="AR95" s="347"/>
      <c r="AS95" s="347"/>
      <c r="AT95" s="347"/>
      <c r="AU95" s="347"/>
      <c r="AV95" s="347" t="s">
        <v>26</v>
      </c>
      <c r="AW95" s="347"/>
      <c r="AX95" s="347"/>
      <c r="AY95" s="360" t="s">
        <v>26</v>
      </c>
    </row>
    <row r="96" spans="1:51" s="1" customFormat="1" ht="24" customHeight="1">
      <c r="A96" s="339" t="s">
        <v>172</v>
      </c>
      <c r="B96" s="339"/>
      <c r="C96" s="339"/>
      <c r="D96" s="339"/>
      <c r="E96" s="339"/>
      <c r="F96" s="339"/>
      <c r="G96" s="339"/>
      <c r="H96" s="339"/>
      <c r="I96" s="339"/>
      <c r="J96" s="339"/>
      <c r="K96" s="339"/>
      <c r="L96" s="339"/>
      <c r="M96" s="339"/>
      <c r="N96" s="339"/>
      <c r="O96" s="339"/>
      <c r="P96" s="346" t="s">
        <v>173</v>
      </c>
      <c r="Q96" s="346"/>
      <c r="R96" s="346"/>
      <c r="S96" s="346"/>
      <c r="T96" s="346"/>
      <c r="U96" s="347" t="s">
        <v>26</v>
      </c>
      <c r="V96" s="347"/>
      <c r="W96" s="347"/>
      <c r="X96" s="347" t="s">
        <v>26</v>
      </c>
      <c r="Y96" s="347"/>
      <c r="Z96" s="347"/>
      <c r="AA96" s="347"/>
      <c r="AB96" s="347"/>
      <c r="AC96" s="347"/>
      <c r="AD96" s="347" t="s">
        <v>26</v>
      </c>
      <c r="AE96" s="347"/>
      <c r="AF96" s="347"/>
      <c r="AG96" s="347"/>
      <c r="AH96" s="347" t="s">
        <v>26</v>
      </c>
      <c r="AI96" s="347"/>
      <c r="AJ96" s="347"/>
      <c r="AK96" s="347"/>
      <c r="AL96" s="347"/>
      <c r="AM96" s="347" t="s">
        <v>26</v>
      </c>
      <c r="AN96" s="347"/>
      <c r="AO96" s="347"/>
      <c r="AP96" s="347" t="s">
        <v>26</v>
      </c>
      <c r="AQ96" s="347"/>
      <c r="AR96" s="347"/>
      <c r="AS96" s="347"/>
      <c r="AT96" s="347"/>
      <c r="AU96" s="347"/>
      <c r="AV96" s="347" t="s">
        <v>26</v>
      </c>
      <c r="AW96" s="347"/>
      <c r="AX96" s="347"/>
      <c r="AY96" s="360" t="s">
        <v>26</v>
      </c>
    </row>
    <row r="97" spans="1:51" s="1" customFormat="1" ht="24" customHeight="1">
      <c r="A97" s="339" t="s">
        <v>174</v>
      </c>
      <c r="B97" s="339"/>
      <c r="C97" s="339"/>
      <c r="D97" s="339"/>
      <c r="E97" s="339"/>
      <c r="F97" s="339"/>
      <c r="G97" s="339"/>
      <c r="H97" s="339"/>
      <c r="I97" s="339"/>
      <c r="J97" s="339"/>
      <c r="K97" s="339"/>
      <c r="L97" s="339"/>
      <c r="M97" s="339"/>
      <c r="N97" s="339"/>
      <c r="O97" s="339"/>
      <c r="P97" s="346" t="s">
        <v>175</v>
      </c>
      <c r="Q97" s="346"/>
      <c r="R97" s="346"/>
      <c r="S97" s="346"/>
      <c r="T97" s="346"/>
      <c r="U97" s="347" t="s">
        <v>26</v>
      </c>
      <c r="V97" s="347"/>
      <c r="W97" s="347"/>
      <c r="X97" s="347" t="s">
        <v>26</v>
      </c>
      <c r="Y97" s="347"/>
      <c r="Z97" s="347"/>
      <c r="AA97" s="347"/>
      <c r="AB97" s="347"/>
      <c r="AC97" s="347"/>
      <c r="AD97" s="347" t="s">
        <v>26</v>
      </c>
      <c r="AE97" s="347"/>
      <c r="AF97" s="347"/>
      <c r="AG97" s="347"/>
      <c r="AH97" s="347" t="s">
        <v>26</v>
      </c>
      <c r="AI97" s="347"/>
      <c r="AJ97" s="347"/>
      <c r="AK97" s="347"/>
      <c r="AL97" s="347"/>
      <c r="AM97" s="347" t="s">
        <v>26</v>
      </c>
      <c r="AN97" s="347"/>
      <c r="AO97" s="347"/>
      <c r="AP97" s="347" t="s">
        <v>26</v>
      </c>
      <c r="AQ97" s="347"/>
      <c r="AR97" s="347"/>
      <c r="AS97" s="347"/>
      <c r="AT97" s="347"/>
      <c r="AU97" s="347"/>
      <c r="AV97" s="347" t="s">
        <v>26</v>
      </c>
      <c r="AW97" s="347"/>
      <c r="AX97" s="347"/>
      <c r="AY97" s="360" t="s">
        <v>26</v>
      </c>
    </row>
    <row r="98" spans="1:51" s="1" customFormat="1" ht="24" customHeight="1">
      <c r="A98" s="339" t="s">
        <v>176</v>
      </c>
      <c r="B98" s="339"/>
      <c r="C98" s="339"/>
      <c r="D98" s="339"/>
      <c r="E98" s="339"/>
      <c r="F98" s="339"/>
      <c r="G98" s="339"/>
      <c r="H98" s="339"/>
      <c r="I98" s="339"/>
      <c r="J98" s="339"/>
      <c r="K98" s="339"/>
      <c r="L98" s="339"/>
      <c r="M98" s="339"/>
      <c r="N98" s="339"/>
      <c r="O98" s="339"/>
      <c r="P98" s="346" t="s">
        <v>177</v>
      </c>
      <c r="Q98" s="346"/>
      <c r="R98" s="346"/>
      <c r="S98" s="346"/>
      <c r="T98" s="346"/>
      <c r="U98" s="347" t="s">
        <v>26</v>
      </c>
      <c r="V98" s="347"/>
      <c r="W98" s="347"/>
      <c r="X98" s="347" t="s">
        <v>26</v>
      </c>
      <c r="Y98" s="347"/>
      <c r="Z98" s="347"/>
      <c r="AA98" s="347"/>
      <c r="AB98" s="347"/>
      <c r="AC98" s="347"/>
      <c r="AD98" s="347" t="s">
        <v>26</v>
      </c>
      <c r="AE98" s="347"/>
      <c r="AF98" s="347"/>
      <c r="AG98" s="347"/>
      <c r="AH98" s="347" t="s">
        <v>26</v>
      </c>
      <c r="AI98" s="347"/>
      <c r="AJ98" s="347"/>
      <c r="AK98" s="347"/>
      <c r="AL98" s="347"/>
      <c r="AM98" s="347" t="s">
        <v>26</v>
      </c>
      <c r="AN98" s="347"/>
      <c r="AO98" s="347"/>
      <c r="AP98" s="347" t="s">
        <v>26</v>
      </c>
      <c r="AQ98" s="347"/>
      <c r="AR98" s="347"/>
      <c r="AS98" s="347"/>
      <c r="AT98" s="347"/>
      <c r="AU98" s="347"/>
      <c r="AV98" s="347" t="s">
        <v>26</v>
      </c>
      <c r="AW98" s="347"/>
      <c r="AX98" s="347"/>
      <c r="AY98" s="360" t="s">
        <v>26</v>
      </c>
    </row>
    <row r="99" spans="1:51" s="1" customFormat="1" ht="13.5" customHeight="1">
      <c r="A99" s="339" t="s">
        <v>178</v>
      </c>
      <c r="B99" s="339"/>
      <c r="C99" s="339"/>
      <c r="D99" s="339"/>
      <c r="E99" s="339"/>
      <c r="F99" s="339"/>
      <c r="G99" s="339"/>
      <c r="H99" s="339"/>
      <c r="I99" s="339"/>
      <c r="J99" s="339"/>
      <c r="K99" s="339"/>
      <c r="L99" s="339"/>
      <c r="M99" s="339"/>
      <c r="N99" s="339"/>
      <c r="O99" s="339"/>
      <c r="P99" s="346" t="s">
        <v>179</v>
      </c>
      <c r="Q99" s="346"/>
      <c r="R99" s="346"/>
      <c r="S99" s="346"/>
      <c r="T99" s="346"/>
      <c r="U99" s="347" t="s">
        <v>26</v>
      </c>
      <c r="V99" s="347"/>
      <c r="W99" s="347"/>
      <c r="X99" s="347" t="s">
        <v>26</v>
      </c>
      <c r="Y99" s="347"/>
      <c r="Z99" s="347"/>
      <c r="AA99" s="347"/>
      <c r="AB99" s="347"/>
      <c r="AC99" s="347"/>
      <c r="AD99" s="347" t="s">
        <v>26</v>
      </c>
      <c r="AE99" s="347"/>
      <c r="AF99" s="347"/>
      <c r="AG99" s="347"/>
      <c r="AH99" s="347" t="s">
        <v>26</v>
      </c>
      <c r="AI99" s="347"/>
      <c r="AJ99" s="347"/>
      <c r="AK99" s="347"/>
      <c r="AL99" s="347"/>
      <c r="AM99" s="347" t="s">
        <v>26</v>
      </c>
      <c r="AN99" s="347"/>
      <c r="AO99" s="347"/>
      <c r="AP99" s="347" t="s">
        <v>26</v>
      </c>
      <c r="AQ99" s="347"/>
      <c r="AR99" s="347"/>
      <c r="AS99" s="347"/>
      <c r="AT99" s="347"/>
      <c r="AU99" s="347"/>
      <c r="AV99" s="347" t="s">
        <v>26</v>
      </c>
      <c r="AW99" s="347"/>
      <c r="AX99" s="347"/>
      <c r="AY99" s="360" t="s">
        <v>26</v>
      </c>
    </row>
    <row r="100" spans="1:51" s="1" customFormat="1" ht="13.5" customHeight="1">
      <c r="A100" s="339" t="s">
        <v>180</v>
      </c>
      <c r="B100" s="339"/>
      <c r="C100" s="339"/>
      <c r="D100" s="339"/>
      <c r="E100" s="339"/>
      <c r="F100" s="339"/>
      <c r="G100" s="339"/>
      <c r="H100" s="339"/>
      <c r="I100" s="339"/>
      <c r="J100" s="339"/>
      <c r="K100" s="339"/>
      <c r="L100" s="339"/>
      <c r="M100" s="339"/>
      <c r="N100" s="339"/>
      <c r="O100" s="339"/>
      <c r="P100" s="346" t="s">
        <v>181</v>
      </c>
      <c r="Q100" s="346"/>
      <c r="R100" s="346"/>
      <c r="S100" s="346"/>
      <c r="T100" s="346"/>
      <c r="U100" s="347" t="s">
        <v>26</v>
      </c>
      <c r="V100" s="347"/>
      <c r="W100" s="347"/>
      <c r="X100" s="347" t="s">
        <v>26</v>
      </c>
      <c r="Y100" s="347"/>
      <c r="Z100" s="347"/>
      <c r="AA100" s="347"/>
      <c r="AB100" s="347"/>
      <c r="AC100" s="347"/>
      <c r="AD100" s="347" t="s">
        <v>26</v>
      </c>
      <c r="AE100" s="347"/>
      <c r="AF100" s="347"/>
      <c r="AG100" s="347"/>
      <c r="AH100" s="347" t="s">
        <v>26</v>
      </c>
      <c r="AI100" s="347"/>
      <c r="AJ100" s="347"/>
      <c r="AK100" s="347"/>
      <c r="AL100" s="347"/>
      <c r="AM100" s="347" t="s">
        <v>26</v>
      </c>
      <c r="AN100" s="347"/>
      <c r="AO100" s="347"/>
      <c r="AP100" s="347" t="s">
        <v>26</v>
      </c>
      <c r="AQ100" s="347"/>
      <c r="AR100" s="347"/>
      <c r="AS100" s="347"/>
      <c r="AT100" s="347"/>
      <c r="AU100" s="347"/>
      <c r="AV100" s="347" t="s">
        <v>26</v>
      </c>
      <c r="AW100" s="347"/>
      <c r="AX100" s="347"/>
      <c r="AY100" s="360" t="s">
        <v>26</v>
      </c>
    </row>
    <row r="101" spans="1:51" s="1" customFormat="1" ht="13.5" customHeight="1">
      <c r="A101" s="339" t="s">
        <v>182</v>
      </c>
      <c r="B101" s="339"/>
      <c r="C101" s="339"/>
      <c r="D101" s="339"/>
      <c r="E101" s="339"/>
      <c r="F101" s="339"/>
      <c r="G101" s="339"/>
      <c r="H101" s="339"/>
      <c r="I101" s="339"/>
      <c r="J101" s="339"/>
      <c r="K101" s="339"/>
      <c r="L101" s="339"/>
      <c r="M101" s="339"/>
      <c r="N101" s="339"/>
      <c r="O101" s="339"/>
      <c r="P101" s="346" t="s">
        <v>183</v>
      </c>
      <c r="Q101" s="346"/>
      <c r="R101" s="346"/>
      <c r="S101" s="346"/>
      <c r="T101" s="346"/>
      <c r="U101" s="347" t="s">
        <v>26</v>
      </c>
      <c r="V101" s="347"/>
      <c r="W101" s="347"/>
      <c r="X101" s="353">
        <f>-29653466.52</f>
      </c>
      <c r="Y101" s="353"/>
      <c r="Z101" s="353"/>
      <c r="AA101" s="353"/>
      <c r="AB101" s="353"/>
      <c r="AC101" s="353"/>
      <c r="AD101" s="347" t="s">
        <v>26</v>
      </c>
      <c r="AE101" s="347"/>
      <c r="AF101" s="347"/>
      <c r="AG101" s="347"/>
      <c r="AH101" s="353">
        <f>-29653466.52</f>
      </c>
      <c r="AI101" s="353"/>
      <c r="AJ101" s="353"/>
      <c r="AK101" s="353"/>
      <c r="AL101" s="353"/>
      <c r="AM101" s="347" t="s">
        <v>26</v>
      </c>
      <c r="AN101" s="347"/>
      <c r="AO101" s="347"/>
      <c r="AP101" s="353">
        <f>-29234937.44</f>
      </c>
      <c r="AQ101" s="353"/>
      <c r="AR101" s="353"/>
      <c r="AS101" s="353"/>
      <c r="AT101" s="353"/>
      <c r="AU101" s="353"/>
      <c r="AV101" s="347" t="s">
        <v>26</v>
      </c>
      <c r="AW101" s="347"/>
      <c r="AX101" s="347"/>
      <c r="AY101" s="359">
        <f>-29234937.44</f>
      </c>
    </row>
    <row r="102" spans="1:51" s="1" customFormat="1" ht="33.75" customHeight="1">
      <c r="A102" s="339" t="s">
        <v>184</v>
      </c>
      <c r="B102" s="339"/>
      <c r="C102" s="339"/>
      <c r="D102" s="339"/>
      <c r="E102" s="339"/>
      <c r="F102" s="339"/>
      <c r="G102" s="339"/>
      <c r="H102" s="339"/>
      <c r="I102" s="339"/>
      <c r="J102" s="339"/>
      <c r="K102" s="339"/>
      <c r="L102" s="339"/>
      <c r="M102" s="339"/>
      <c r="N102" s="339"/>
      <c r="O102" s="339"/>
      <c r="P102" s="346" t="s">
        <v>185</v>
      </c>
      <c r="Q102" s="346"/>
      <c r="R102" s="346"/>
      <c r="S102" s="346"/>
      <c r="T102" s="346"/>
      <c r="U102" s="347" t="s">
        <v>26</v>
      </c>
      <c r="V102" s="347"/>
      <c r="W102" s="347"/>
      <c r="X102" s="347" t="s">
        <v>26</v>
      </c>
      <c r="Y102" s="347"/>
      <c r="Z102" s="347"/>
      <c r="AA102" s="347"/>
      <c r="AB102" s="347"/>
      <c r="AC102" s="347"/>
      <c r="AD102" s="347" t="s">
        <v>26</v>
      </c>
      <c r="AE102" s="347"/>
      <c r="AF102" s="347"/>
      <c r="AG102" s="347"/>
      <c r="AH102" s="347" t="s">
        <v>26</v>
      </c>
      <c r="AI102" s="347"/>
      <c r="AJ102" s="347"/>
      <c r="AK102" s="347"/>
      <c r="AL102" s="347"/>
      <c r="AM102" s="347" t="s">
        <v>26</v>
      </c>
      <c r="AN102" s="347"/>
      <c r="AO102" s="347"/>
      <c r="AP102" s="347" t="s">
        <v>26</v>
      </c>
      <c r="AQ102" s="347"/>
      <c r="AR102" s="347"/>
      <c r="AS102" s="347"/>
      <c r="AT102" s="347"/>
      <c r="AU102" s="347"/>
      <c r="AV102" s="347" t="s">
        <v>26</v>
      </c>
      <c r="AW102" s="347"/>
      <c r="AX102" s="347"/>
      <c r="AY102" s="360" t="s">
        <v>26</v>
      </c>
    </row>
    <row r="103" spans="1:51" s="1" customFormat="1" ht="24" customHeight="1">
      <c r="A103" s="339" t="s">
        <v>186</v>
      </c>
      <c r="B103" s="339"/>
      <c r="C103" s="339"/>
      <c r="D103" s="339"/>
      <c r="E103" s="339"/>
      <c r="F103" s="339"/>
      <c r="G103" s="339"/>
      <c r="H103" s="339"/>
      <c r="I103" s="339"/>
      <c r="J103" s="339"/>
      <c r="K103" s="339"/>
      <c r="L103" s="339"/>
      <c r="M103" s="339"/>
      <c r="N103" s="339"/>
      <c r="O103" s="339"/>
      <c r="P103" s="346" t="s">
        <v>187</v>
      </c>
      <c r="Q103" s="346"/>
      <c r="R103" s="346"/>
      <c r="S103" s="346"/>
      <c r="T103" s="346"/>
      <c r="U103" s="347" t="s">
        <v>26</v>
      </c>
      <c r="V103" s="347"/>
      <c r="W103" s="347"/>
      <c r="X103" s="347" t="s">
        <v>26</v>
      </c>
      <c r="Y103" s="347"/>
      <c r="Z103" s="347"/>
      <c r="AA103" s="347"/>
      <c r="AB103" s="347"/>
      <c r="AC103" s="347"/>
      <c r="AD103" s="347" t="s">
        <v>26</v>
      </c>
      <c r="AE103" s="347"/>
      <c r="AF103" s="347"/>
      <c r="AG103" s="347"/>
      <c r="AH103" s="347" t="s">
        <v>26</v>
      </c>
      <c r="AI103" s="347"/>
      <c r="AJ103" s="347"/>
      <c r="AK103" s="347"/>
      <c r="AL103" s="347"/>
      <c r="AM103" s="347" t="s">
        <v>26</v>
      </c>
      <c r="AN103" s="347"/>
      <c r="AO103" s="347"/>
      <c r="AP103" s="347" t="s">
        <v>26</v>
      </c>
      <c r="AQ103" s="347"/>
      <c r="AR103" s="347"/>
      <c r="AS103" s="347"/>
      <c r="AT103" s="347"/>
      <c r="AU103" s="347"/>
      <c r="AV103" s="347" t="s">
        <v>26</v>
      </c>
      <c r="AW103" s="347"/>
      <c r="AX103" s="347"/>
      <c r="AY103" s="360" t="s">
        <v>26</v>
      </c>
    </row>
    <row r="104" spans="1:51" s="1" customFormat="1" ht="13.5" customHeight="1">
      <c r="A104" s="339" t="s">
        <v>188</v>
      </c>
      <c r="B104" s="339"/>
      <c r="C104" s="339"/>
      <c r="D104" s="339"/>
      <c r="E104" s="339"/>
      <c r="F104" s="339"/>
      <c r="G104" s="339"/>
      <c r="H104" s="339"/>
      <c r="I104" s="339"/>
      <c r="J104" s="339"/>
      <c r="K104" s="339"/>
      <c r="L104" s="339"/>
      <c r="M104" s="339"/>
      <c r="N104" s="339"/>
      <c r="O104" s="339"/>
      <c r="P104" s="346" t="s">
        <v>189</v>
      </c>
      <c r="Q104" s="346"/>
      <c r="R104" s="346"/>
      <c r="S104" s="346"/>
      <c r="T104" s="346"/>
      <c r="U104" s="347" t="s">
        <v>26</v>
      </c>
      <c r="V104" s="347"/>
      <c r="W104" s="347"/>
      <c r="X104" s="347" t="s">
        <v>26</v>
      </c>
      <c r="Y104" s="347"/>
      <c r="Z104" s="347"/>
      <c r="AA104" s="347"/>
      <c r="AB104" s="347"/>
      <c r="AC104" s="347"/>
      <c r="AD104" s="347" t="s">
        <v>26</v>
      </c>
      <c r="AE104" s="347"/>
      <c r="AF104" s="347"/>
      <c r="AG104" s="347"/>
      <c r="AH104" s="347" t="s">
        <v>26</v>
      </c>
      <c r="AI104" s="347"/>
      <c r="AJ104" s="347"/>
      <c r="AK104" s="347"/>
      <c r="AL104" s="347"/>
      <c r="AM104" s="347" t="s">
        <v>26</v>
      </c>
      <c r="AN104" s="347"/>
      <c r="AO104" s="347"/>
      <c r="AP104" s="347" t="s">
        <v>26</v>
      </c>
      <c r="AQ104" s="347"/>
      <c r="AR104" s="347"/>
      <c r="AS104" s="347"/>
      <c r="AT104" s="347"/>
      <c r="AU104" s="347"/>
      <c r="AV104" s="347" t="s">
        <v>26</v>
      </c>
      <c r="AW104" s="347"/>
      <c r="AX104" s="347"/>
      <c r="AY104" s="360" t="s">
        <v>26</v>
      </c>
    </row>
    <row r="105" spans="1:51" s="1" customFormat="1" ht="13.5" customHeight="1">
      <c r="A105" s="339" t="s">
        <v>190</v>
      </c>
      <c r="B105" s="339"/>
      <c r="C105" s="339"/>
      <c r="D105" s="339"/>
      <c r="E105" s="339"/>
      <c r="F105" s="339"/>
      <c r="G105" s="339"/>
      <c r="H105" s="339"/>
      <c r="I105" s="339"/>
      <c r="J105" s="339"/>
      <c r="K105" s="339"/>
      <c r="L105" s="339"/>
      <c r="M105" s="339"/>
      <c r="N105" s="339"/>
      <c r="O105" s="339"/>
      <c r="P105" s="346" t="s">
        <v>191</v>
      </c>
      <c r="Q105" s="346"/>
      <c r="R105" s="346"/>
      <c r="S105" s="346"/>
      <c r="T105" s="346"/>
      <c r="U105" s="31" t="s">
        <v>192</v>
      </c>
      <c r="V105" s="31"/>
      <c r="W105" s="31"/>
      <c r="X105" s="353">
        <f>-45688600.19</f>
      </c>
      <c r="Y105" s="353"/>
      <c r="Z105" s="353"/>
      <c r="AA105" s="353"/>
      <c r="AB105" s="353"/>
      <c r="AC105" s="353"/>
      <c r="AD105" s="31" t="s">
        <v>192</v>
      </c>
      <c r="AE105" s="31"/>
      <c r="AF105" s="31"/>
      <c r="AG105" s="31"/>
      <c r="AH105" s="353">
        <f>-45688600.19</f>
      </c>
      <c r="AI105" s="353"/>
      <c r="AJ105" s="353"/>
      <c r="AK105" s="353"/>
      <c r="AL105" s="353"/>
      <c r="AM105" s="31" t="s">
        <v>192</v>
      </c>
      <c r="AN105" s="31"/>
      <c r="AO105" s="31"/>
      <c r="AP105" s="353">
        <f>-47187487.92</f>
      </c>
      <c r="AQ105" s="353"/>
      <c r="AR105" s="353"/>
      <c r="AS105" s="353"/>
      <c r="AT105" s="353"/>
      <c r="AU105" s="353"/>
      <c r="AV105" s="31" t="s">
        <v>192</v>
      </c>
      <c r="AW105" s="31"/>
      <c r="AX105" s="31"/>
      <c r="AY105" s="359">
        <f>-47187487.92</f>
      </c>
    </row>
    <row r="106" spans="1:51" s="1" customFormat="1" ht="13.5" customHeight="1">
      <c r="A106" s="339" t="s">
        <v>193</v>
      </c>
      <c r="B106" s="339"/>
      <c r="C106" s="339"/>
      <c r="D106" s="339"/>
      <c r="E106" s="339"/>
      <c r="F106" s="339"/>
      <c r="G106" s="339"/>
      <c r="H106" s="339"/>
      <c r="I106" s="339"/>
      <c r="J106" s="339"/>
      <c r="K106" s="339"/>
      <c r="L106" s="339"/>
      <c r="M106" s="339"/>
      <c r="N106" s="339"/>
      <c r="O106" s="339"/>
      <c r="P106" s="346" t="s">
        <v>194</v>
      </c>
      <c r="Q106" s="346"/>
      <c r="R106" s="346"/>
      <c r="S106" s="346"/>
      <c r="T106" s="346"/>
      <c r="U106" s="31" t="s">
        <v>192</v>
      </c>
      <c r="V106" s="31"/>
      <c r="W106" s="31"/>
      <c r="X106" s="353">
        <f>16035133.67</f>
      </c>
      <c r="Y106" s="353"/>
      <c r="Z106" s="353"/>
      <c r="AA106" s="353"/>
      <c r="AB106" s="353"/>
      <c r="AC106" s="353"/>
      <c r="AD106" s="31" t="s">
        <v>192</v>
      </c>
      <c r="AE106" s="31"/>
      <c r="AF106" s="31"/>
      <c r="AG106" s="31"/>
      <c r="AH106" s="353">
        <f>16035133.67</f>
      </c>
      <c r="AI106" s="353"/>
      <c r="AJ106" s="353"/>
      <c r="AK106" s="353"/>
      <c r="AL106" s="353"/>
      <c r="AM106" s="31" t="s">
        <v>192</v>
      </c>
      <c r="AN106" s="31"/>
      <c r="AO106" s="31"/>
      <c r="AP106" s="353">
        <f>17952550.48</f>
      </c>
      <c r="AQ106" s="353"/>
      <c r="AR106" s="353"/>
      <c r="AS106" s="353"/>
      <c r="AT106" s="353"/>
      <c r="AU106" s="353"/>
      <c r="AV106" s="31" t="s">
        <v>192</v>
      </c>
      <c r="AW106" s="31"/>
      <c r="AX106" s="31"/>
      <c r="AY106" s="359">
        <f>17952550.48</f>
      </c>
    </row>
    <row r="107" spans="1:51" s="1" customFormat="1" ht="13.5" customHeight="1">
      <c r="A107" s="339" t="s">
        <v>195</v>
      </c>
      <c r="B107" s="339"/>
      <c r="C107" s="339"/>
      <c r="D107" s="339"/>
      <c r="E107" s="339"/>
      <c r="F107" s="339"/>
      <c r="G107" s="339"/>
      <c r="H107" s="339"/>
      <c r="I107" s="339"/>
      <c r="J107" s="339"/>
      <c r="K107" s="339"/>
      <c r="L107" s="339"/>
      <c r="M107" s="339"/>
      <c r="N107" s="339"/>
      <c r="O107" s="339"/>
      <c r="P107" s="346" t="s">
        <v>196</v>
      </c>
      <c r="Q107" s="346"/>
      <c r="R107" s="346"/>
      <c r="S107" s="346"/>
      <c r="T107" s="346"/>
      <c r="U107" s="31" t="s">
        <v>192</v>
      </c>
      <c r="V107" s="31"/>
      <c r="W107" s="31"/>
      <c r="X107" s="353">
        <f>-29653466.52</f>
      </c>
      <c r="Y107" s="353"/>
      <c r="Z107" s="353"/>
      <c r="AA107" s="353"/>
      <c r="AB107" s="353"/>
      <c r="AC107" s="353"/>
      <c r="AD107" s="31" t="s">
        <v>192</v>
      </c>
      <c r="AE107" s="31"/>
      <c r="AF107" s="31"/>
      <c r="AG107" s="31"/>
      <c r="AH107" s="353">
        <f>-29653466.52</f>
      </c>
      <c r="AI107" s="353"/>
      <c r="AJ107" s="353"/>
      <c r="AK107" s="353"/>
      <c r="AL107" s="353"/>
      <c r="AM107" s="31" t="s">
        <v>192</v>
      </c>
      <c r="AN107" s="31"/>
      <c r="AO107" s="31"/>
      <c r="AP107" s="353">
        <f>-29234937.44</f>
      </c>
      <c r="AQ107" s="353"/>
      <c r="AR107" s="353"/>
      <c r="AS107" s="353"/>
      <c r="AT107" s="353"/>
      <c r="AU107" s="353"/>
      <c r="AV107" s="31" t="s">
        <v>192</v>
      </c>
      <c r="AW107" s="31"/>
      <c r="AX107" s="31"/>
      <c r="AY107" s="359">
        <f>-29234937.44</f>
      </c>
    </row>
    <row r="108" spans="1:51" s="1" customFormat="1" ht="13.5" customHeight="1">
      <c r="A108" s="339" t="s">
        <v>197</v>
      </c>
      <c r="B108" s="339"/>
      <c r="C108" s="339"/>
      <c r="D108" s="339"/>
      <c r="E108" s="339"/>
      <c r="F108" s="339"/>
      <c r="G108" s="339"/>
      <c r="H108" s="339"/>
      <c r="I108" s="339"/>
      <c r="J108" s="339"/>
      <c r="K108" s="339"/>
      <c r="L108" s="339"/>
      <c r="M108" s="339"/>
      <c r="N108" s="339"/>
      <c r="O108" s="339"/>
      <c r="P108" s="346" t="s">
        <v>198</v>
      </c>
      <c r="Q108" s="346"/>
      <c r="R108" s="346"/>
      <c r="S108" s="346"/>
      <c r="T108" s="346"/>
      <c r="U108" s="347" t="s">
        <v>26</v>
      </c>
      <c r="V108" s="347"/>
      <c r="W108" s="347"/>
      <c r="X108" s="347" t="s">
        <v>26</v>
      </c>
      <c r="Y108" s="347"/>
      <c r="Z108" s="347"/>
      <c r="AA108" s="347"/>
      <c r="AB108" s="347"/>
      <c r="AC108" s="347"/>
      <c r="AD108" s="347" t="s">
        <v>26</v>
      </c>
      <c r="AE108" s="347"/>
      <c r="AF108" s="347"/>
      <c r="AG108" s="347"/>
      <c r="AH108" s="347" t="s">
        <v>26</v>
      </c>
      <c r="AI108" s="347"/>
      <c r="AJ108" s="347"/>
      <c r="AK108" s="347"/>
      <c r="AL108" s="347"/>
      <c r="AM108" s="347" t="s">
        <v>26</v>
      </c>
      <c r="AN108" s="347"/>
      <c r="AO108" s="347"/>
      <c r="AP108" s="347" t="s">
        <v>26</v>
      </c>
      <c r="AQ108" s="347"/>
      <c r="AR108" s="347"/>
      <c r="AS108" s="347"/>
      <c r="AT108" s="347"/>
      <c r="AU108" s="347"/>
      <c r="AV108" s="347" t="s">
        <v>26</v>
      </c>
      <c r="AW108" s="347"/>
      <c r="AX108" s="347"/>
      <c r="AY108" s="360" t="s">
        <v>26</v>
      </c>
    </row>
    <row r="109" spans="1:51" s="1" customFormat="1" ht="24" customHeight="1">
      <c r="A109" s="339" t="s">
        <v>199</v>
      </c>
      <c r="B109" s="339"/>
      <c r="C109" s="339"/>
      <c r="D109" s="339"/>
      <c r="E109" s="339"/>
      <c r="F109" s="339"/>
      <c r="G109" s="339"/>
      <c r="H109" s="339"/>
      <c r="I109" s="339"/>
      <c r="J109" s="339"/>
      <c r="K109" s="339"/>
      <c r="L109" s="339"/>
      <c r="M109" s="339"/>
      <c r="N109" s="339"/>
      <c r="O109" s="339"/>
      <c r="P109" s="346" t="s">
        <v>200</v>
      </c>
      <c r="Q109" s="346"/>
      <c r="R109" s="346"/>
      <c r="S109" s="346"/>
      <c r="T109" s="346"/>
      <c r="U109" s="347" t="s">
        <v>26</v>
      </c>
      <c r="V109" s="347"/>
      <c r="W109" s="347"/>
      <c r="X109" s="347" t="s">
        <v>26</v>
      </c>
      <c r="Y109" s="347"/>
      <c r="Z109" s="347"/>
      <c r="AA109" s="347"/>
      <c r="AB109" s="347"/>
      <c r="AC109" s="347"/>
      <c r="AD109" s="347" t="s">
        <v>26</v>
      </c>
      <c r="AE109" s="347"/>
      <c r="AF109" s="347"/>
      <c r="AG109" s="347"/>
      <c r="AH109" s="347" t="s">
        <v>26</v>
      </c>
      <c r="AI109" s="347"/>
      <c r="AJ109" s="347"/>
      <c r="AK109" s="347"/>
      <c r="AL109" s="347"/>
      <c r="AM109" s="347" t="s">
        <v>26</v>
      </c>
      <c r="AN109" s="347"/>
      <c r="AO109" s="347"/>
      <c r="AP109" s="347" t="s">
        <v>26</v>
      </c>
      <c r="AQ109" s="347"/>
      <c r="AR109" s="347"/>
      <c r="AS109" s="347"/>
      <c r="AT109" s="347"/>
      <c r="AU109" s="347"/>
      <c r="AV109" s="347" t="s">
        <v>26</v>
      </c>
      <c r="AW109" s="347"/>
      <c r="AX109" s="347"/>
      <c r="AY109" s="360" t="s">
        <v>26</v>
      </c>
    </row>
    <row r="110" spans="1:51" s="1" customFormat="1" ht="13.5" customHeight="1">
      <c r="A110" s="339" t="s">
        <v>201</v>
      </c>
      <c r="B110" s="339"/>
      <c r="C110" s="339"/>
      <c r="D110" s="339"/>
      <c r="E110" s="339"/>
      <c r="F110" s="339"/>
      <c r="G110" s="339"/>
      <c r="H110" s="339"/>
      <c r="I110" s="339"/>
      <c r="J110" s="339"/>
      <c r="K110" s="339"/>
      <c r="L110" s="339"/>
      <c r="M110" s="339"/>
      <c r="N110" s="339"/>
      <c r="O110" s="339"/>
      <c r="P110" s="346" t="s">
        <v>202</v>
      </c>
      <c r="Q110" s="346"/>
      <c r="R110" s="346"/>
      <c r="S110" s="346"/>
      <c r="T110" s="346"/>
      <c r="U110" s="347" t="s">
        <v>26</v>
      </c>
      <c r="V110" s="347"/>
      <c r="W110" s="347"/>
      <c r="X110" s="347" t="s">
        <v>26</v>
      </c>
      <c r="Y110" s="347"/>
      <c r="Z110" s="347"/>
      <c r="AA110" s="347"/>
      <c r="AB110" s="347"/>
      <c r="AC110" s="347"/>
      <c r="AD110" s="347" t="s">
        <v>26</v>
      </c>
      <c r="AE110" s="347"/>
      <c r="AF110" s="347"/>
      <c r="AG110" s="347"/>
      <c r="AH110" s="347" t="s">
        <v>26</v>
      </c>
      <c r="AI110" s="347"/>
      <c r="AJ110" s="347"/>
      <c r="AK110" s="347"/>
      <c r="AL110" s="347"/>
      <c r="AM110" s="347" t="s">
        <v>26</v>
      </c>
      <c r="AN110" s="347"/>
      <c r="AO110" s="347"/>
      <c r="AP110" s="347" t="s">
        <v>26</v>
      </c>
      <c r="AQ110" s="347"/>
      <c r="AR110" s="347"/>
      <c r="AS110" s="347"/>
      <c r="AT110" s="347"/>
      <c r="AU110" s="347"/>
      <c r="AV110" s="347" t="s">
        <v>26</v>
      </c>
      <c r="AW110" s="347"/>
      <c r="AX110" s="347"/>
      <c r="AY110" s="360" t="s">
        <v>26</v>
      </c>
    </row>
    <row r="111" spans="1:51" s="1" customFormat="1" ht="13.5" customHeight="1">
      <c r="A111" s="339" t="s">
        <v>203</v>
      </c>
      <c r="B111" s="339"/>
      <c r="C111" s="339"/>
      <c r="D111" s="339"/>
      <c r="E111" s="339"/>
      <c r="F111" s="339"/>
      <c r="G111" s="339"/>
      <c r="H111" s="339"/>
      <c r="I111" s="339"/>
      <c r="J111" s="339"/>
      <c r="K111" s="339"/>
      <c r="L111" s="339"/>
      <c r="M111" s="339"/>
      <c r="N111" s="339"/>
      <c r="O111" s="339"/>
      <c r="P111" s="346" t="s">
        <v>204</v>
      </c>
      <c r="Q111" s="346"/>
      <c r="R111" s="346"/>
      <c r="S111" s="346"/>
      <c r="T111" s="346"/>
      <c r="U111" s="347" t="s">
        <v>26</v>
      </c>
      <c r="V111" s="347"/>
      <c r="W111" s="347"/>
      <c r="X111" s="347" t="s">
        <v>26</v>
      </c>
      <c r="Y111" s="347"/>
      <c r="Z111" s="347"/>
      <c r="AA111" s="347"/>
      <c r="AB111" s="347"/>
      <c r="AC111" s="347"/>
      <c r="AD111" s="347" t="s">
        <v>26</v>
      </c>
      <c r="AE111" s="347"/>
      <c r="AF111" s="347"/>
      <c r="AG111" s="347"/>
      <c r="AH111" s="347" t="s">
        <v>26</v>
      </c>
      <c r="AI111" s="347"/>
      <c r="AJ111" s="347"/>
      <c r="AK111" s="347"/>
      <c r="AL111" s="347"/>
      <c r="AM111" s="347" t="s">
        <v>26</v>
      </c>
      <c r="AN111" s="347"/>
      <c r="AO111" s="347"/>
      <c r="AP111" s="347" t="s">
        <v>26</v>
      </c>
      <c r="AQ111" s="347"/>
      <c r="AR111" s="347"/>
      <c r="AS111" s="347"/>
      <c r="AT111" s="347"/>
      <c r="AU111" s="347"/>
      <c r="AV111" s="347" t="s">
        <v>26</v>
      </c>
      <c r="AW111" s="347"/>
      <c r="AX111" s="347"/>
      <c r="AY111" s="360" t="s">
        <v>26</v>
      </c>
    </row>
    <row r="112" spans="1:51" s="1" customFormat="1" ht="13.5" customHeight="1">
      <c r="A112" s="293" t="s">
        <v>205</v>
      </c>
      <c r="B112" s="293"/>
      <c r="C112" s="293"/>
      <c r="D112" s="293"/>
      <c r="E112" s="293"/>
      <c r="F112" s="293"/>
      <c r="G112" s="293"/>
      <c r="H112" s="293"/>
      <c r="I112" s="293"/>
      <c r="J112" s="293"/>
      <c r="K112" s="293"/>
      <c r="L112" s="293"/>
      <c r="M112" s="293"/>
      <c r="N112" s="293"/>
      <c r="O112" s="293"/>
      <c r="P112" s="346" t="s">
        <v>207</v>
      </c>
      <c r="Q112" s="346"/>
      <c r="R112" s="346"/>
      <c r="S112" s="346"/>
      <c r="T112" s="346"/>
      <c r="U112" s="347" t="s">
        <v>26</v>
      </c>
      <c r="V112" s="347"/>
      <c r="W112" s="347"/>
      <c r="X112" s="353">
        <f>-29611780.1</f>
      </c>
      <c r="Y112" s="353"/>
      <c r="Z112" s="353"/>
      <c r="AA112" s="353"/>
      <c r="AB112" s="353"/>
      <c r="AC112" s="353"/>
      <c r="AD112" s="347" t="s">
        <v>26</v>
      </c>
      <c r="AE112" s="347"/>
      <c r="AF112" s="347"/>
      <c r="AG112" s="347"/>
      <c r="AH112" s="353">
        <f>-29611780.1</f>
      </c>
      <c r="AI112" s="353"/>
      <c r="AJ112" s="353"/>
      <c r="AK112" s="353"/>
      <c r="AL112" s="353"/>
      <c r="AM112" s="347" t="s">
        <v>26</v>
      </c>
      <c r="AN112" s="347"/>
      <c r="AO112" s="347"/>
      <c r="AP112" s="353">
        <f>-29171407.24</f>
      </c>
      <c r="AQ112" s="353"/>
      <c r="AR112" s="353"/>
      <c r="AS112" s="353"/>
      <c r="AT112" s="353"/>
      <c r="AU112" s="353"/>
      <c r="AV112" s="347" t="s">
        <v>26</v>
      </c>
      <c r="AW112" s="347"/>
      <c r="AX112" s="347"/>
      <c r="AY112" s="510">
        <f>-29171407.24</f>
      </c>
    </row>
    <row r="113" spans="1:51" s="1" customFormat="1" ht="24" customHeight="1">
      <c r="A113" s="302" t="s">
        <v>206</v>
      </c>
      <c r="B113" s="302"/>
      <c r="C113" s="302"/>
      <c r="D113" s="302"/>
      <c r="E113" s="302"/>
      <c r="F113" s="302"/>
      <c r="G113" s="302"/>
      <c r="H113" s="302"/>
      <c r="I113" s="302"/>
      <c r="J113" s="302"/>
      <c r="K113" s="302"/>
      <c r="L113" s="302"/>
      <c r="M113" s="302"/>
      <c r="N113" s="302"/>
      <c r="O113" s="302"/>
      <c r="P113" s="346"/>
      <c r="Q113" s="346"/>
      <c r="R113" s="346"/>
      <c r="S113" s="346"/>
      <c r="T113" s="346"/>
      <c r="U113" s="347"/>
      <c r="V113" s="347"/>
      <c r="W113" s="347"/>
      <c r="X113" s="353"/>
      <c r="Y113" s="353"/>
      <c r="Z113" s="353"/>
      <c r="AA113" s="353"/>
      <c r="AB113" s="353"/>
      <c r="AC113" s="353"/>
      <c r="AD113" s="347"/>
      <c r="AE113" s="347"/>
      <c r="AF113" s="347"/>
      <c r="AG113" s="347"/>
      <c r="AH113" s="353"/>
      <c r="AI113" s="353"/>
      <c r="AJ113" s="353"/>
      <c r="AK113" s="353"/>
      <c r="AL113" s="353"/>
      <c r="AM113" s="347"/>
      <c r="AN113" s="347"/>
      <c r="AO113" s="347"/>
      <c r="AP113" s="353"/>
      <c r="AQ113" s="353"/>
      <c r="AR113" s="353"/>
      <c r="AS113" s="353"/>
      <c r="AT113" s="353"/>
      <c r="AU113" s="353"/>
      <c r="AV113" s="347"/>
      <c r="AW113" s="347"/>
      <c r="AX113" s="347"/>
      <c r="AY113" s="510"/>
    </row>
    <row r="114" spans="1:51" s="1" customFormat="1" ht="15.75" customHeight="1">
      <c r="A114" s="521" t="s">
        <v>208</v>
      </c>
      <c r="B114" s="521"/>
      <c r="C114" s="521"/>
      <c r="D114" s="521"/>
      <c r="E114" s="521"/>
      <c r="F114" s="521"/>
      <c r="G114" s="521"/>
      <c r="H114" s="521"/>
      <c r="I114" s="521"/>
      <c r="J114" s="521"/>
      <c r="K114" s="521"/>
      <c r="L114" s="521"/>
      <c r="M114" s="521"/>
      <c r="N114" s="521"/>
      <c r="O114" s="521"/>
      <c r="P114" s="529" t="s">
        <v>25</v>
      </c>
      <c r="Q114" s="529"/>
      <c r="R114" s="529"/>
      <c r="S114" s="529"/>
      <c r="T114" s="529"/>
      <c r="U114" s="537" t="s">
        <v>26</v>
      </c>
      <c r="V114" s="537"/>
      <c r="W114" s="537"/>
      <c r="X114" s="545">
        <f>168069.35</f>
      </c>
      <c r="Y114" s="545"/>
      <c r="Z114" s="545"/>
      <c r="AA114" s="545"/>
      <c r="AB114" s="545"/>
      <c r="AC114" s="545"/>
      <c r="AD114" s="537" t="s">
        <v>26</v>
      </c>
      <c r="AE114" s="537"/>
      <c r="AF114" s="537"/>
      <c r="AG114" s="537"/>
      <c r="AH114" s="545">
        <f>168069.35</f>
      </c>
      <c r="AI114" s="545"/>
      <c r="AJ114" s="545"/>
      <c r="AK114" s="545"/>
      <c r="AL114" s="545"/>
      <c r="AM114" s="537" t="s">
        <v>26</v>
      </c>
      <c r="AN114" s="537"/>
      <c r="AO114" s="537"/>
      <c r="AP114" s="545">
        <f>1696920</f>
      </c>
      <c r="AQ114" s="545"/>
      <c r="AR114" s="545"/>
      <c r="AS114" s="545"/>
      <c r="AT114" s="545"/>
      <c r="AU114" s="545"/>
      <c r="AV114" s="537" t="s">
        <v>26</v>
      </c>
      <c r="AW114" s="537"/>
      <c r="AX114" s="537"/>
      <c r="AY114" s="554">
        <f>1696920</f>
      </c>
    </row>
    <row r="115" spans="1:51" s="1" customFormat="1" ht="12" customHeight="1">
      <c r="A115" s="33" t="s">
        <v>209</v>
      </c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</row>
    <row r="116" spans="1:51" s="1" customFormat="1" ht="13.5" customHeight="1">
      <c r="A116" s="236" t="s">
        <v>210</v>
      </c>
      <c r="B116" s="236"/>
      <c r="C116" s="236"/>
      <c r="D116" s="236"/>
      <c r="E116" s="236"/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43" t="s">
        <v>31</v>
      </c>
      <c r="Q116" s="243"/>
      <c r="R116" s="243"/>
      <c r="S116" s="243"/>
      <c r="T116" s="243"/>
      <c r="U116" s="244" t="s">
        <v>32</v>
      </c>
      <c r="V116" s="244"/>
      <c r="W116" s="244"/>
      <c r="X116" s="244"/>
      <c r="Y116" s="244"/>
      <c r="Z116" s="244"/>
      <c r="AA116" s="244"/>
      <c r="AB116" s="244"/>
      <c r="AC116" s="244"/>
      <c r="AD116" s="244"/>
      <c r="AE116" s="244"/>
      <c r="AF116" s="244"/>
      <c r="AG116" s="244"/>
      <c r="AH116" s="244"/>
      <c r="AI116" s="244"/>
      <c r="AJ116" s="244"/>
      <c r="AK116" s="244"/>
      <c r="AL116" s="244"/>
      <c r="AM116" s="411" t="s">
        <v>37</v>
      </c>
      <c r="AN116" s="411"/>
      <c r="AO116" s="411"/>
      <c r="AP116" s="411"/>
      <c r="AQ116" s="411"/>
      <c r="AR116" s="411"/>
      <c r="AS116" s="411"/>
      <c r="AT116" s="411"/>
      <c r="AU116" s="411"/>
      <c r="AV116" s="411"/>
      <c r="AW116" s="411"/>
      <c r="AX116" s="411"/>
      <c r="AY116" s="411"/>
    </row>
    <row r="117" spans="1:51" s="1" customFormat="1" ht="36.75" customHeight="1">
      <c r="A117" s="236"/>
      <c r="B117" s="236"/>
      <c r="C117" s="236"/>
      <c r="D117" s="236"/>
      <c r="E117" s="236"/>
      <c r="F117" s="236"/>
      <c r="G117" s="236"/>
      <c r="H117" s="236"/>
      <c r="I117" s="236"/>
      <c r="J117" s="236"/>
      <c r="K117" s="236"/>
      <c r="L117" s="236"/>
      <c r="M117" s="236"/>
      <c r="N117" s="236"/>
      <c r="O117" s="236"/>
      <c r="P117" s="243"/>
      <c r="Q117" s="243"/>
      <c r="R117" s="243"/>
      <c r="S117" s="243"/>
      <c r="T117" s="243"/>
      <c r="U117" s="244" t="s">
        <v>33</v>
      </c>
      <c r="V117" s="244"/>
      <c r="W117" s="244"/>
      <c r="X117" s="244" t="s">
        <v>34</v>
      </c>
      <c r="Y117" s="244"/>
      <c r="Z117" s="244"/>
      <c r="AA117" s="244"/>
      <c r="AB117" s="244"/>
      <c r="AC117" s="244"/>
      <c r="AD117" s="244" t="s">
        <v>35</v>
      </c>
      <c r="AE117" s="244"/>
      <c r="AF117" s="244"/>
      <c r="AG117" s="244"/>
      <c r="AH117" s="244" t="s">
        <v>36</v>
      </c>
      <c r="AI117" s="244"/>
      <c r="AJ117" s="244"/>
      <c r="AK117" s="244"/>
      <c r="AL117" s="244"/>
      <c r="AM117" s="244" t="s">
        <v>33</v>
      </c>
      <c r="AN117" s="244"/>
      <c r="AO117" s="244"/>
      <c r="AP117" s="244" t="s">
        <v>34</v>
      </c>
      <c r="AQ117" s="244"/>
      <c r="AR117" s="244"/>
      <c r="AS117" s="244"/>
      <c r="AT117" s="244"/>
      <c r="AU117" s="244"/>
      <c r="AV117" s="244" t="s">
        <v>35</v>
      </c>
      <c r="AW117" s="244"/>
      <c r="AX117" s="244"/>
      <c r="AY117" s="262" t="s">
        <v>36</v>
      </c>
    </row>
    <row r="118" spans="1:51" s="1" customFormat="1" ht="13.5" customHeight="1">
      <c r="A118" s="269" t="s">
        <v>38</v>
      </c>
      <c r="B118" s="269"/>
      <c r="C118" s="269"/>
      <c r="D118" s="269"/>
      <c r="E118" s="269"/>
      <c r="F118" s="269"/>
      <c r="G118" s="269"/>
      <c r="H118" s="269"/>
      <c r="I118" s="269"/>
      <c r="J118" s="269"/>
      <c r="K118" s="269"/>
      <c r="L118" s="269"/>
      <c r="M118" s="269"/>
      <c r="N118" s="269"/>
      <c r="O118" s="269"/>
      <c r="P118" s="500" t="s">
        <v>39</v>
      </c>
      <c r="Q118" s="500"/>
      <c r="R118" s="500"/>
      <c r="S118" s="500"/>
      <c r="T118" s="500"/>
      <c r="U118" s="500" t="s">
        <v>40</v>
      </c>
      <c r="V118" s="500"/>
      <c r="W118" s="500"/>
      <c r="X118" s="500" t="s">
        <v>41</v>
      </c>
      <c r="Y118" s="500"/>
      <c r="Z118" s="500"/>
      <c r="AA118" s="500"/>
      <c r="AB118" s="500"/>
      <c r="AC118" s="500"/>
      <c r="AD118" s="500" t="s">
        <v>42</v>
      </c>
      <c r="AE118" s="500"/>
      <c r="AF118" s="500"/>
      <c r="AG118" s="500"/>
      <c r="AH118" s="500" t="s">
        <v>43</v>
      </c>
      <c r="AI118" s="500"/>
      <c r="AJ118" s="500"/>
      <c r="AK118" s="500"/>
      <c r="AL118" s="500"/>
      <c r="AM118" s="500" t="s">
        <v>44</v>
      </c>
      <c r="AN118" s="500"/>
      <c r="AO118" s="500"/>
      <c r="AP118" s="500" t="s">
        <v>45</v>
      </c>
      <c r="AQ118" s="500"/>
      <c r="AR118" s="500"/>
      <c r="AS118" s="500"/>
      <c r="AT118" s="500"/>
      <c r="AU118" s="500"/>
      <c r="AV118" s="500" t="s">
        <v>46</v>
      </c>
      <c r="AW118" s="500"/>
      <c r="AX118" s="500"/>
      <c r="AY118" s="502" t="s">
        <v>47</v>
      </c>
    </row>
    <row r="119" spans="1:51" s="1" customFormat="1" ht="13.5" customHeight="1">
      <c r="A119" s="466" t="s">
        <v>211</v>
      </c>
      <c r="B119" s="466"/>
      <c r="C119" s="466"/>
      <c r="D119" s="466"/>
      <c r="E119" s="466"/>
      <c r="F119" s="466"/>
      <c r="G119" s="466"/>
      <c r="H119" s="466"/>
      <c r="I119" s="466"/>
      <c r="J119" s="466"/>
      <c r="K119" s="466"/>
      <c r="L119" s="466"/>
      <c r="M119" s="466"/>
      <c r="N119" s="466"/>
      <c r="O119" s="466"/>
      <c r="P119" s="346" t="s">
        <v>213</v>
      </c>
      <c r="Q119" s="346"/>
      <c r="R119" s="346"/>
      <c r="S119" s="346"/>
      <c r="T119" s="346"/>
      <c r="U119" s="347" t="s">
        <v>26</v>
      </c>
      <c r="V119" s="347"/>
      <c r="W119" s="347"/>
      <c r="X119" s="347" t="s">
        <v>26</v>
      </c>
      <c r="Y119" s="347"/>
      <c r="Z119" s="347"/>
      <c r="AA119" s="347"/>
      <c r="AB119" s="347"/>
      <c r="AC119" s="347"/>
      <c r="AD119" s="347" t="s">
        <v>26</v>
      </c>
      <c r="AE119" s="347"/>
      <c r="AF119" s="347"/>
      <c r="AG119" s="347"/>
      <c r="AH119" s="347" t="s">
        <v>26</v>
      </c>
      <c r="AI119" s="347"/>
      <c r="AJ119" s="347"/>
      <c r="AK119" s="347"/>
      <c r="AL119" s="347"/>
      <c r="AM119" s="347" t="s">
        <v>26</v>
      </c>
      <c r="AN119" s="347"/>
      <c r="AO119" s="347"/>
      <c r="AP119" s="347" t="s">
        <v>26</v>
      </c>
      <c r="AQ119" s="347"/>
      <c r="AR119" s="347"/>
      <c r="AS119" s="347"/>
      <c r="AT119" s="347"/>
      <c r="AU119" s="347"/>
      <c r="AV119" s="347" t="s">
        <v>26</v>
      </c>
      <c r="AW119" s="347"/>
      <c r="AX119" s="347"/>
      <c r="AY119" s="561" t="s">
        <v>26</v>
      </c>
    </row>
    <row r="120" spans="1:51" s="1" customFormat="1" ht="24" customHeight="1">
      <c r="A120" s="302" t="s">
        <v>212</v>
      </c>
      <c r="B120" s="302"/>
      <c r="C120" s="302"/>
      <c r="D120" s="302"/>
      <c r="E120" s="302"/>
      <c r="F120" s="302"/>
      <c r="G120" s="302"/>
      <c r="H120" s="302"/>
      <c r="I120" s="302"/>
      <c r="J120" s="302"/>
      <c r="K120" s="302"/>
      <c r="L120" s="302"/>
      <c r="M120" s="302"/>
      <c r="N120" s="302"/>
      <c r="O120" s="302"/>
      <c r="P120" s="346"/>
      <c r="Q120" s="346"/>
      <c r="R120" s="346"/>
      <c r="S120" s="346"/>
      <c r="T120" s="346"/>
      <c r="U120" s="347"/>
      <c r="V120" s="347"/>
      <c r="W120" s="347"/>
      <c r="X120" s="347"/>
      <c r="Y120" s="347"/>
      <c r="Z120" s="347"/>
      <c r="AA120" s="347"/>
      <c r="AB120" s="347"/>
      <c r="AC120" s="347"/>
      <c r="AD120" s="347"/>
      <c r="AE120" s="347"/>
      <c r="AF120" s="347"/>
      <c r="AG120" s="347"/>
      <c r="AH120" s="347"/>
      <c r="AI120" s="347"/>
      <c r="AJ120" s="347"/>
      <c r="AK120" s="347"/>
      <c r="AL120" s="347"/>
      <c r="AM120" s="347"/>
      <c r="AN120" s="347"/>
      <c r="AO120" s="347"/>
      <c r="AP120" s="347"/>
      <c r="AQ120" s="347"/>
      <c r="AR120" s="347"/>
      <c r="AS120" s="347"/>
      <c r="AT120" s="347"/>
      <c r="AU120" s="347"/>
      <c r="AV120" s="347"/>
      <c r="AW120" s="347"/>
      <c r="AX120" s="347"/>
      <c r="AY120" s="561"/>
    </row>
    <row r="121" spans="1:51" s="1" customFormat="1" ht="24" customHeight="1">
      <c r="A121" s="339" t="s">
        <v>214</v>
      </c>
      <c r="B121" s="339"/>
      <c r="C121" s="339"/>
      <c r="D121" s="339"/>
      <c r="E121" s="339"/>
      <c r="F121" s="339"/>
      <c r="G121" s="339"/>
      <c r="H121" s="339"/>
      <c r="I121" s="339"/>
      <c r="J121" s="339"/>
      <c r="K121" s="339"/>
      <c r="L121" s="339"/>
      <c r="M121" s="339"/>
      <c r="N121" s="339"/>
      <c r="O121" s="339"/>
      <c r="P121" s="346" t="s">
        <v>215</v>
      </c>
      <c r="Q121" s="346"/>
      <c r="R121" s="346"/>
      <c r="S121" s="346"/>
      <c r="T121" s="346"/>
      <c r="U121" s="347" t="s">
        <v>26</v>
      </c>
      <c r="V121" s="347"/>
      <c r="W121" s="347"/>
      <c r="X121" s="347" t="s">
        <v>26</v>
      </c>
      <c r="Y121" s="347"/>
      <c r="Z121" s="347"/>
      <c r="AA121" s="347"/>
      <c r="AB121" s="347"/>
      <c r="AC121" s="347"/>
      <c r="AD121" s="347" t="s">
        <v>26</v>
      </c>
      <c r="AE121" s="347"/>
      <c r="AF121" s="347"/>
      <c r="AG121" s="347"/>
      <c r="AH121" s="347" t="s">
        <v>26</v>
      </c>
      <c r="AI121" s="347"/>
      <c r="AJ121" s="347"/>
      <c r="AK121" s="347"/>
      <c r="AL121" s="347"/>
      <c r="AM121" s="347" t="s">
        <v>26</v>
      </c>
      <c r="AN121" s="347"/>
      <c r="AO121" s="347"/>
      <c r="AP121" s="347" t="s">
        <v>26</v>
      </c>
      <c r="AQ121" s="347"/>
      <c r="AR121" s="347"/>
      <c r="AS121" s="347"/>
      <c r="AT121" s="347"/>
      <c r="AU121" s="347"/>
      <c r="AV121" s="347" t="s">
        <v>26</v>
      </c>
      <c r="AW121" s="347"/>
      <c r="AX121" s="347"/>
      <c r="AY121" s="360" t="s">
        <v>26</v>
      </c>
    </row>
    <row r="122" spans="1:51" s="1" customFormat="1" ht="24" customHeight="1">
      <c r="A122" s="339" t="s">
        <v>216</v>
      </c>
      <c r="B122" s="339"/>
      <c r="C122" s="339"/>
      <c r="D122" s="339"/>
      <c r="E122" s="339"/>
      <c r="F122" s="339"/>
      <c r="G122" s="339"/>
      <c r="H122" s="339"/>
      <c r="I122" s="339"/>
      <c r="J122" s="339"/>
      <c r="K122" s="339"/>
      <c r="L122" s="339"/>
      <c r="M122" s="339"/>
      <c r="N122" s="339"/>
      <c r="O122" s="339"/>
      <c r="P122" s="346" t="s">
        <v>217</v>
      </c>
      <c r="Q122" s="346"/>
      <c r="R122" s="346"/>
      <c r="S122" s="346"/>
      <c r="T122" s="346"/>
      <c r="U122" s="347" t="s">
        <v>26</v>
      </c>
      <c r="V122" s="347"/>
      <c r="W122" s="347"/>
      <c r="X122" s="347" t="s">
        <v>26</v>
      </c>
      <c r="Y122" s="347"/>
      <c r="Z122" s="347"/>
      <c r="AA122" s="347"/>
      <c r="AB122" s="347"/>
      <c r="AC122" s="347"/>
      <c r="AD122" s="347" t="s">
        <v>26</v>
      </c>
      <c r="AE122" s="347"/>
      <c r="AF122" s="347"/>
      <c r="AG122" s="347"/>
      <c r="AH122" s="347" t="s">
        <v>26</v>
      </c>
      <c r="AI122" s="347"/>
      <c r="AJ122" s="347"/>
      <c r="AK122" s="347"/>
      <c r="AL122" s="347"/>
      <c r="AM122" s="347" t="s">
        <v>26</v>
      </c>
      <c r="AN122" s="347"/>
      <c r="AO122" s="347"/>
      <c r="AP122" s="347" t="s">
        <v>26</v>
      </c>
      <c r="AQ122" s="347"/>
      <c r="AR122" s="347"/>
      <c r="AS122" s="347"/>
      <c r="AT122" s="347"/>
      <c r="AU122" s="347"/>
      <c r="AV122" s="347" t="s">
        <v>26</v>
      </c>
      <c r="AW122" s="347"/>
      <c r="AX122" s="347"/>
      <c r="AY122" s="360" t="s">
        <v>26</v>
      </c>
    </row>
    <row r="123" spans="1:51" s="1" customFormat="1" ht="24" customHeight="1">
      <c r="A123" s="339" t="s">
        <v>218</v>
      </c>
      <c r="B123" s="339"/>
      <c r="C123" s="339"/>
      <c r="D123" s="339"/>
      <c r="E123" s="339"/>
      <c r="F123" s="339"/>
      <c r="G123" s="339"/>
      <c r="H123" s="339"/>
      <c r="I123" s="339"/>
      <c r="J123" s="339"/>
      <c r="K123" s="339"/>
      <c r="L123" s="339"/>
      <c r="M123" s="339"/>
      <c r="N123" s="339"/>
      <c r="O123" s="339"/>
      <c r="P123" s="346" t="s">
        <v>219</v>
      </c>
      <c r="Q123" s="346"/>
      <c r="R123" s="346"/>
      <c r="S123" s="346"/>
      <c r="T123" s="346"/>
      <c r="U123" s="347" t="s">
        <v>26</v>
      </c>
      <c r="V123" s="347"/>
      <c r="W123" s="347"/>
      <c r="X123" s="347" t="s">
        <v>26</v>
      </c>
      <c r="Y123" s="347"/>
      <c r="Z123" s="347"/>
      <c r="AA123" s="347"/>
      <c r="AB123" s="347"/>
      <c r="AC123" s="347"/>
      <c r="AD123" s="347" t="s">
        <v>26</v>
      </c>
      <c r="AE123" s="347"/>
      <c r="AF123" s="347"/>
      <c r="AG123" s="347"/>
      <c r="AH123" s="347" t="s">
        <v>26</v>
      </c>
      <c r="AI123" s="347"/>
      <c r="AJ123" s="347"/>
      <c r="AK123" s="347"/>
      <c r="AL123" s="347"/>
      <c r="AM123" s="347" t="s">
        <v>26</v>
      </c>
      <c r="AN123" s="347"/>
      <c r="AO123" s="347"/>
      <c r="AP123" s="347" t="s">
        <v>26</v>
      </c>
      <c r="AQ123" s="347"/>
      <c r="AR123" s="347"/>
      <c r="AS123" s="347"/>
      <c r="AT123" s="347"/>
      <c r="AU123" s="347"/>
      <c r="AV123" s="347" t="s">
        <v>26</v>
      </c>
      <c r="AW123" s="347"/>
      <c r="AX123" s="347"/>
      <c r="AY123" s="360" t="s">
        <v>26</v>
      </c>
    </row>
    <row r="124" spans="1:51" s="1" customFormat="1" ht="13.5" customHeight="1">
      <c r="A124" s="339" t="s">
        <v>220</v>
      </c>
      <c r="B124" s="339"/>
      <c r="C124" s="339"/>
      <c r="D124" s="339"/>
      <c r="E124" s="339"/>
      <c r="F124" s="339"/>
      <c r="G124" s="339"/>
      <c r="H124" s="339"/>
      <c r="I124" s="339"/>
      <c r="J124" s="339"/>
      <c r="K124" s="339"/>
      <c r="L124" s="339"/>
      <c r="M124" s="339"/>
      <c r="N124" s="339"/>
      <c r="O124" s="339"/>
      <c r="P124" s="346" t="s">
        <v>221</v>
      </c>
      <c r="Q124" s="346"/>
      <c r="R124" s="346"/>
      <c r="S124" s="346"/>
      <c r="T124" s="346"/>
      <c r="U124" s="347" t="s">
        <v>26</v>
      </c>
      <c r="V124" s="347"/>
      <c r="W124" s="347"/>
      <c r="X124" s="353">
        <f>89097.71</f>
      </c>
      <c r="Y124" s="353"/>
      <c r="Z124" s="353"/>
      <c r="AA124" s="353"/>
      <c r="AB124" s="353"/>
      <c r="AC124" s="353"/>
      <c r="AD124" s="347" t="s">
        <v>26</v>
      </c>
      <c r="AE124" s="347"/>
      <c r="AF124" s="347"/>
      <c r="AG124" s="347"/>
      <c r="AH124" s="353">
        <f>89097.71</f>
      </c>
      <c r="AI124" s="353"/>
      <c r="AJ124" s="353"/>
      <c r="AK124" s="353"/>
      <c r="AL124" s="353"/>
      <c r="AM124" s="347" t="s">
        <v>26</v>
      </c>
      <c r="AN124" s="347"/>
      <c r="AO124" s="347"/>
      <c r="AP124" s="353">
        <f>143324.76</f>
      </c>
      <c r="AQ124" s="353"/>
      <c r="AR124" s="353"/>
      <c r="AS124" s="353"/>
      <c r="AT124" s="353"/>
      <c r="AU124" s="353"/>
      <c r="AV124" s="347" t="s">
        <v>26</v>
      </c>
      <c r="AW124" s="347"/>
      <c r="AX124" s="347"/>
      <c r="AY124" s="359">
        <f>143324.76</f>
      </c>
    </row>
    <row r="125" spans="1:51" s="1" customFormat="1" ht="13.5" customHeight="1">
      <c r="A125" s="339" t="s">
        <v>222</v>
      </c>
      <c r="B125" s="339"/>
      <c r="C125" s="339"/>
      <c r="D125" s="339"/>
      <c r="E125" s="339"/>
      <c r="F125" s="339"/>
      <c r="G125" s="339"/>
      <c r="H125" s="339"/>
      <c r="I125" s="339"/>
      <c r="J125" s="339"/>
      <c r="K125" s="339"/>
      <c r="L125" s="339"/>
      <c r="M125" s="339"/>
      <c r="N125" s="339"/>
      <c r="O125" s="339"/>
      <c r="P125" s="346" t="s">
        <v>223</v>
      </c>
      <c r="Q125" s="346"/>
      <c r="R125" s="346"/>
      <c r="S125" s="346"/>
      <c r="T125" s="346"/>
      <c r="U125" s="347" t="s">
        <v>26</v>
      </c>
      <c r="V125" s="347"/>
      <c r="W125" s="347"/>
      <c r="X125" s="353">
        <f>5602.69</f>
      </c>
      <c r="Y125" s="353"/>
      <c r="Z125" s="353"/>
      <c r="AA125" s="353"/>
      <c r="AB125" s="353"/>
      <c r="AC125" s="353"/>
      <c r="AD125" s="347" t="s">
        <v>26</v>
      </c>
      <c r="AE125" s="347"/>
      <c r="AF125" s="347"/>
      <c r="AG125" s="347"/>
      <c r="AH125" s="353">
        <f>5602.69</f>
      </c>
      <c r="AI125" s="353"/>
      <c r="AJ125" s="353"/>
      <c r="AK125" s="353"/>
      <c r="AL125" s="353"/>
      <c r="AM125" s="347" t="s">
        <v>26</v>
      </c>
      <c r="AN125" s="347"/>
      <c r="AO125" s="347"/>
      <c r="AP125" s="347" t="s">
        <v>26</v>
      </c>
      <c r="AQ125" s="347"/>
      <c r="AR125" s="347"/>
      <c r="AS125" s="347"/>
      <c r="AT125" s="347"/>
      <c r="AU125" s="347"/>
      <c r="AV125" s="347" t="s">
        <v>26</v>
      </c>
      <c r="AW125" s="347"/>
      <c r="AX125" s="347"/>
      <c r="AY125" s="360" t="s">
        <v>26</v>
      </c>
    </row>
    <row r="126" spans="1:51" s="1" customFormat="1" ht="24" customHeight="1">
      <c r="A126" s="339" t="s">
        <v>224</v>
      </c>
      <c r="B126" s="339"/>
      <c r="C126" s="339"/>
      <c r="D126" s="339"/>
      <c r="E126" s="339"/>
      <c r="F126" s="339"/>
      <c r="G126" s="339"/>
      <c r="H126" s="339"/>
      <c r="I126" s="339"/>
      <c r="J126" s="339"/>
      <c r="K126" s="339"/>
      <c r="L126" s="339"/>
      <c r="M126" s="339"/>
      <c r="N126" s="339"/>
      <c r="O126" s="339"/>
      <c r="P126" s="346" t="s">
        <v>225</v>
      </c>
      <c r="Q126" s="346"/>
      <c r="R126" s="346"/>
      <c r="S126" s="346"/>
      <c r="T126" s="346"/>
      <c r="U126" s="347" t="s">
        <v>26</v>
      </c>
      <c r="V126" s="347"/>
      <c r="W126" s="347"/>
      <c r="X126" s="347" t="s">
        <v>26</v>
      </c>
      <c r="Y126" s="347"/>
      <c r="Z126" s="347"/>
      <c r="AA126" s="347"/>
      <c r="AB126" s="347"/>
      <c r="AC126" s="347"/>
      <c r="AD126" s="347" t="s">
        <v>26</v>
      </c>
      <c r="AE126" s="347"/>
      <c r="AF126" s="347"/>
      <c r="AG126" s="347"/>
      <c r="AH126" s="347" t="s">
        <v>26</v>
      </c>
      <c r="AI126" s="347"/>
      <c r="AJ126" s="347"/>
      <c r="AK126" s="347"/>
      <c r="AL126" s="347"/>
      <c r="AM126" s="347" t="s">
        <v>26</v>
      </c>
      <c r="AN126" s="347"/>
      <c r="AO126" s="347"/>
      <c r="AP126" s="347" t="s">
        <v>26</v>
      </c>
      <c r="AQ126" s="347"/>
      <c r="AR126" s="347"/>
      <c r="AS126" s="347"/>
      <c r="AT126" s="347"/>
      <c r="AU126" s="347"/>
      <c r="AV126" s="347" t="s">
        <v>26</v>
      </c>
      <c r="AW126" s="347"/>
      <c r="AX126" s="347"/>
      <c r="AY126" s="360" t="s">
        <v>26</v>
      </c>
    </row>
    <row r="127" spans="1:51" s="1" customFormat="1" ht="24" customHeight="1">
      <c r="A127" s="339" t="s">
        <v>226</v>
      </c>
      <c r="B127" s="339"/>
      <c r="C127" s="339"/>
      <c r="D127" s="339"/>
      <c r="E127" s="339"/>
      <c r="F127" s="339"/>
      <c r="G127" s="339"/>
      <c r="H127" s="339"/>
      <c r="I127" s="339"/>
      <c r="J127" s="339"/>
      <c r="K127" s="339"/>
      <c r="L127" s="339"/>
      <c r="M127" s="339"/>
      <c r="N127" s="339"/>
      <c r="O127" s="339"/>
      <c r="P127" s="346" t="s">
        <v>227</v>
      </c>
      <c r="Q127" s="346"/>
      <c r="R127" s="346"/>
      <c r="S127" s="346"/>
      <c r="T127" s="346"/>
      <c r="U127" s="347" t="s">
        <v>26</v>
      </c>
      <c r="V127" s="347"/>
      <c r="W127" s="347"/>
      <c r="X127" s="353">
        <f>-320.97</f>
      </c>
      <c r="Y127" s="353"/>
      <c r="Z127" s="353"/>
      <c r="AA127" s="353"/>
      <c r="AB127" s="353"/>
      <c r="AC127" s="353"/>
      <c r="AD127" s="347" t="s">
        <v>26</v>
      </c>
      <c r="AE127" s="347"/>
      <c r="AF127" s="347"/>
      <c r="AG127" s="347"/>
      <c r="AH127" s="353">
        <f>-320.97</f>
      </c>
      <c r="AI127" s="353"/>
      <c r="AJ127" s="353"/>
      <c r="AK127" s="353"/>
      <c r="AL127" s="353"/>
      <c r="AM127" s="347" t="s">
        <v>26</v>
      </c>
      <c r="AN127" s="347"/>
      <c r="AO127" s="347"/>
      <c r="AP127" s="347" t="s">
        <v>26</v>
      </c>
      <c r="AQ127" s="347"/>
      <c r="AR127" s="347"/>
      <c r="AS127" s="347"/>
      <c r="AT127" s="347"/>
      <c r="AU127" s="347"/>
      <c r="AV127" s="347" t="s">
        <v>26</v>
      </c>
      <c r="AW127" s="347"/>
      <c r="AX127" s="347"/>
      <c r="AY127" s="360" t="s">
        <v>26</v>
      </c>
    </row>
    <row r="128" spans="1:51" s="1" customFormat="1" ht="13.5" customHeight="1">
      <c r="A128" s="339" t="s">
        <v>228</v>
      </c>
      <c r="B128" s="339"/>
      <c r="C128" s="339"/>
      <c r="D128" s="339"/>
      <c r="E128" s="339"/>
      <c r="F128" s="339"/>
      <c r="G128" s="339"/>
      <c r="H128" s="339"/>
      <c r="I128" s="339"/>
      <c r="J128" s="339"/>
      <c r="K128" s="339"/>
      <c r="L128" s="339"/>
      <c r="M128" s="339"/>
      <c r="N128" s="339"/>
      <c r="O128" s="339"/>
      <c r="P128" s="346" t="s">
        <v>229</v>
      </c>
      <c r="Q128" s="346"/>
      <c r="R128" s="346"/>
      <c r="S128" s="346"/>
      <c r="T128" s="346"/>
      <c r="U128" s="347" t="s">
        <v>26</v>
      </c>
      <c r="V128" s="347"/>
      <c r="W128" s="347"/>
      <c r="X128" s="347" t="s">
        <v>26</v>
      </c>
      <c r="Y128" s="347"/>
      <c r="Z128" s="347"/>
      <c r="AA128" s="347"/>
      <c r="AB128" s="347"/>
      <c r="AC128" s="347"/>
      <c r="AD128" s="347" t="s">
        <v>26</v>
      </c>
      <c r="AE128" s="347"/>
      <c r="AF128" s="347"/>
      <c r="AG128" s="347"/>
      <c r="AH128" s="347" t="s">
        <v>26</v>
      </c>
      <c r="AI128" s="347"/>
      <c r="AJ128" s="347"/>
      <c r="AK128" s="347"/>
      <c r="AL128" s="347"/>
      <c r="AM128" s="347" t="s">
        <v>26</v>
      </c>
      <c r="AN128" s="347"/>
      <c r="AO128" s="347"/>
      <c r="AP128" s="347" t="s">
        <v>26</v>
      </c>
      <c r="AQ128" s="347"/>
      <c r="AR128" s="347"/>
      <c r="AS128" s="347"/>
      <c r="AT128" s="347"/>
      <c r="AU128" s="347"/>
      <c r="AV128" s="347" t="s">
        <v>26</v>
      </c>
      <c r="AW128" s="347"/>
      <c r="AX128" s="347"/>
      <c r="AY128" s="360" t="s">
        <v>26</v>
      </c>
    </row>
    <row r="129" spans="1:51" s="1" customFormat="1" ht="13.5" customHeight="1">
      <c r="A129" s="339" t="s">
        <v>230</v>
      </c>
      <c r="B129" s="339"/>
      <c r="C129" s="339"/>
      <c r="D129" s="339"/>
      <c r="E129" s="339"/>
      <c r="F129" s="339"/>
      <c r="G129" s="339"/>
      <c r="H129" s="339"/>
      <c r="I129" s="339"/>
      <c r="J129" s="339"/>
      <c r="K129" s="339"/>
      <c r="L129" s="339"/>
      <c r="M129" s="339"/>
      <c r="N129" s="339"/>
      <c r="O129" s="339"/>
      <c r="P129" s="346" t="s">
        <v>231</v>
      </c>
      <c r="Q129" s="346"/>
      <c r="R129" s="346"/>
      <c r="S129" s="346"/>
      <c r="T129" s="346"/>
      <c r="U129" s="347" t="s">
        <v>26</v>
      </c>
      <c r="V129" s="347"/>
      <c r="W129" s="347"/>
      <c r="X129" s="347" t="s">
        <v>26</v>
      </c>
      <c r="Y129" s="347"/>
      <c r="Z129" s="347"/>
      <c r="AA129" s="347"/>
      <c r="AB129" s="347"/>
      <c r="AC129" s="347"/>
      <c r="AD129" s="347" t="s">
        <v>26</v>
      </c>
      <c r="AE129" s="347"/>
      <c r="AF129" s="347"/>
      <c r="AG129" s="347"/>
      <c r="AH129" s="347" t="s">
        <v>26</v>
      </c>
      <c r="AI129" s="347"/>
      <c r="AJ129" s="347"/>
      <c r="AK129" s="347"/>
      <c r="AL129" s="347"/>
      <c r="AM129" s="347" t="s">
        <v>26</v>
      </c>
      <c r="AN129" s="347"/>
      <c r="AO129" s="347"/>
      <c r="AP129" s="347" t="s">
        <v>26</v>
      </c>
      <c r="AQ129" s="347"/>
      <c r="AR129" s="347"/>
      <c r="AS129" s="347"/>
      <c r="AT129" s="347"/>
      <c r="AU129" s="347"/>
      <c r="AV129" s="347" t="s">
        <v>26</v>
      </c>
      <c r="AW129" s="347"/>
      <c r="AX129" s="347"/>
      <c r="AY129" s="360" t="s">
        <v>26</v>
      </c>
    </row>
    <row r="130" spans="1:51" s="1" customFormat="1" ht="24" customHeight="1">
      <c r="A130" s="339" t="s">
        <v>232</v>
      </c>
      <c r="B130" s="339"/>
      <c r="C130" s="339"/>
      <c r="D130" s="339"/>
      <c r="E130" s="339"/>
      <c r="F130" s="339"/>
      <c r="G130" s="339"/>
      <c r="H130" s="339"/>
      <c r="I130" s="339"/>
      <c r="J130" s="339"/>
      <c r="K130" s="339"/>
      <c r="L130" s="339"/>
      <c r="M130" s="339"/>
      <c r="N130" s="339"/>
      <c r="O130" s="339"/>
      <c r="P130" s="346" t="s">
        <v>233</v>
      </c>
      <c r="Q130" s="346"/>
      <c r="R130" s="346"/>
      <c r="S130" s="346"/>
      <c r="T130" s="346"/>
      <c r="U130" s="347" t="s">
        <v>26</v>
      </c>
      <c r="V130" s="347"/>
      <c r="W130" s="347"/>
      <c r="X130" s="347" t="s">
        <v>26</v>
      </c>
      <c r="Y130" s="347"/>
      <c r="Z130" s="347"/>
      <c r="AA130" s="347"/>
      <c r="AB130" s="347"/>
      <c r="AC130" s="347"/>
      <c r="AD130" s="347" t="s">
        <v>26</v>
      </c>
      <c r="AE130" s="347"/>
      <c r="AF130" s="347"/>
      <c r="AG130" s="347"/>
      <c r="AH130" s="347" t="s">
        <v>26</v>
      </c>
      <c r="AI130" s="347"/>
      <c r="AJ130" s="347"/>
      <c r="AK130" s="347"/>
      <c r="AL130" s="347"/>
      <c r="AM130" s="347" t="s">
        <v>26</v>
      </c>
      <c r="AN130" s="347"/>
      <c r="AO130" s="347"/>
      <c r="AP130" s="347" t="s">
        <v>26</v>
      </c>
      <c r="AQ130" s="347"/>
      <c r="AR130" s="347"/>
      <c r="AS130" s="347"/>
      <c r="AT130" s="347"/>
      <c r="AU130" s="347"/>
      <c r="AV130" s="347" t="s">
        <v>26</v>
      </c>
      <c r="AW130" s="347"/>
      <c r="AX130" s="347"/>
      <c r="AY130" s="360" t="s">
        <v>26</v>
      </c>
    </row>
    <row r="131" spans="1:51" s="1" customFormat="1" ht="33.75" customHeight="1">
      <c r="A131" s="339" t="s">
        <v>234</v>
      </c>
      <c r="B131" s="339"/>
      <c r="C131" s="339"/>
      <c r="D131" s="339"/>
      <c r="E131" s="339"/>
      <c r="F131" s="339"/>
      <c r="G131" s="339"/>
      <c r="H131" s="339"/>
      <c r="I131" s="339"/>
      <c r="J131" s="339"/>
      <c r="K131" s="339"/>
      <c r="L131" s="339"/>
      <c r="M131" s="339"/>
      <c r="N131" s="339"/>
      <c r="O131" s="339"/>
      <c r="P131" s="346" t="s">
        <v>235</v>
      </c>
      <c r="Q131" s="346"/>
      <c r="R131" s="346"/>
      <c r="S131" s="346"/>
      <c r="T131" s="346"/>
      <c r="U131" s="347" t="s">
        <v>26</v>
      </c>
      <c r="V131" s="347"/>
      <c r="W131" s="347"/>
      <c r="X131" s="353">
        <f>5923.66</f>
      </c>
      <c r="Y131" s="353"/>
      <c r="Z131" s="353"/>
      <c r="AA131" s="353"/>
      <c r="AB131" s="353"/>
      <c r="AC131" s="353"/>
      <c r="AD131" s="347" t="s">
        <v>26</v>
      </c>
      <c r="AE131" s="347"/>
      <c r="AF131" s="347"/>
      <c r="AG131" s="347"/>
      <c r="AH131" s="353">
        <f>5923.66</f>
      </c>
      <c r="AI131" s="353"/>
      <c r="AJ131" s="353"/>
      <c r="AK131" s="353"/>
      <c r="AL131" s="353"/>
      <c r="AM131" s="347" t="s">
        <v>26</v>
      </c>
      <c r="AN131" s="347"/>
      <c r="AO131" s="347"/>
      <c r="AP131" s="347" t="s">
        <v>26</v>
      </c>
      <c r="AQ131" s="347"/>
      <c r="AR131" s="347"/>
      <c r="AS131" s="347"/>
      <c r="AT131" s="347"/>
      <c r="AU131" s="347"/>
      <c r="AV131" s="347" t="s">
        <v>26</v>
      </c>
      <c r="AW131" s="347"/>
      <c r="AX131" s="347"/>
      <c r="AY131" s="360" t="s">
        <v>26</v>
      </c>
    </row>
    <row r="132" spans="1:51" s="1" customFormat="1" ht="6" customHeight="1">
      <c r="A132" s="562" t="s">
        <v>0</v>
      </c>
      <c r="B132" s="562"/>
      <c r="C132" s="562"/>
      <c r="D132" s="562"/>
      <c r="E132" s="562"/>
      <c r="F132" s="562"/>
      <c r="G132" s="562"/>
      <c r="H132" s="562"/>
      <c r="I132" s="562"/>
      <c r="J132" s="562"/>
      <c r="K132" s="562"/>
      <c r="L132" s="562"/>
      <c r="M132" s="562"/>
      <c r="N132" s="562"/>
      <c r="O132" s="562"/>
      <c r="P132" s="563" t="s">
        <v>0</v>
      </c>
      <c r="Q132" s="563"/>
      <c r="R132" s="563"/>
      <c r="S132" s="563"/>
      <c r="T132" s="563"/>
      <c r="U132" s="563"/>
      <c r="V132" s="563"/>
      <c r="W132" s="563"/>
      <c r="X132" s="563"/>
      <c r="Y132" s="563"/>
      <c r="Z132" s="563"/>
      <c r="AA132" s="563"/>
      <c r="AB132" s="563"/>
      <c r="AC132" s="563"/>
      <c r="AD132" s="563"/>
      <c r="AE132" s="563"/>
      <c r="AF132" s="563"/>
      <c r="AG132" s="563"/>
      <c r="AH132" s="563"/>
      <c r="AI132" s="563"/>
      <c r="AJ132" s="563"/>
      <c r="AK132" s="563"/>
      <c r="AL132" s="563"/>
      <c r="AM132" s="563"/>
      <c r="AN132" s="563"/>
      <c r="AO132" s="563"/>
      <c r="AP132" s="563"/>
      <c r="AQ132" s="563"/>
      <c r="AR132" s="563"/>
      <c r="AS132" s="563"/>
      <c r="AT132" s="563"/>
      <c r="AU132" s="563"/>
      <c r="AV132" s="563"/>
      <c r="AW132" s="563"/>
      <c r="AX132" s="563"/>
      <c r="AY132" s="563"/>
    </row>
    <row r="133" spans="1:51" s="1" customFormat="1" ht="12" customHeight="1">
      <c r="A133" s="33" t="s">
        <v>236</v>
      </c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</row>
    <row r="134" spans="1:51" s="1" customFormat="1" ht="13.5" customHeight="1">
      <c r="A134" s="236" t="s">
        <v>210</v>
      </c>
      <c r="B134" s="236"/>
      <c r="C134" s="236"/>
      <c r="D134" s="236"/>
      <c r="E134" s="236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43" t="s">
        <v>31</v>
      </c>
      <c r="Q134" s="243"/>
      <c r="R134" s="243"/>
      <c r="S134" s="243"/>
      <c r="T134" s="243"/>
      <c r="U134" s="244" t="s">
        <v>32</v>
      </c>
      <c r="V134" s="244"/>
      <c r="W134" s="244"/>
      <c r="X134" s="244"/>
      <c r="Y134" s="244"/>
      <c r="Z134" s="244"/>
      <c r="AA134" s="244"/>
      <c r="AB134" s="244"/>
      <c r="AC134" s="244"/>
      <c r="AD134" s="244"/>
      <c r="AE134" s="244"/>
      <c r="AF134" s="244"/>
      <c r="AG134" s="244"/>
      <c r="AH134" s="244"/>
      <c r="AI134" s="244"/>
      <c r="AJ134" s="244"/>
      <c r="AK134" s="244"/>
      <c r="AL134" s="244"/>
      <c r="AM134" s="411" t="s">
        <v>37</v>
      </c>
      <c r="AN134" s="411"/>
      <c r="AO134" s="411"/>
      <c r="AP134" s="411"/>
      <c r="AQ134" s="411"/>
      <c r="AR134" s="411"/>
      <c r="AS134" s="411"/>
      <c r="AT134" s="411"/>
      <c r="AU134" s="411"/>
      <c r="AV134" s="411"/>
      <c r="AW134" s="411"/>
      <c r="AX134" s="411"/>
      <c r="AY134" s="411"/>
    </row>
    <row r="135" spans="1:51" s="1" customFormat="1" ht="36.75" customHeight="1">
      <c r="A135" s="236"/>
      <c r="B135" s="236"/>
      <c r="C135" s="236"/>
      <c r="D135" s="236"/>
      <c r="E135" s="236"/>
      <c r="F135" s="236"/>
      <c r="G135" s="236"/>
      <c r="H135" s="236"/>
      <c r="I135" s="236"/>
      <c r="J135" s="236"/>
      <c r="K135" s="236"/>
      <c r="L135" s="236"/>
      <c r="M135" s="236"/>
      <c r="N135" s="236"/>
      <c r="O135" s="236"/>
      <c r="P135" s="243"/>
      <c r="Q135" s="243"/>
      <c r="R135" s="243"/>
      <c r="S135" s="243"/>
      <c r="T135" s="243"/>
      <c r="U135" s="244" t="s">
        <v>33</v>
      </c>
      <c r="V135" s="244"/>
      <c r="W135" s="244"/>
      <c r="X135" s="244" t="s">
        <v>34</v>
      </c>
      <c r="Y135" s="244"/>
      <c r="Z135" s="244"/>
      <c r="AA135" s="244"/>
      <c r="AB135" s="244"/>
      <c r="AC135" s="244"/>
      <c r="AD135" s="244" t="s">
        <v>35</v>
      </c>
      <c r="AE135" s="244"/>
      <c r="AF135" s="244"/>
      <c r="AG135" s="244"/>
      <c r="AH135" s="244" t="s">
        <v>36</v>
      </c>
      <c r="AI135" s="244"/>
      <c r="AJ135" s="244"/>
      <c r="AK135" s="244"/>
      <c r="AL135" s="244"/>
      <c r="AM135" s="244" t="s">
        <v>33</v>
      </c>
      <c r="AN135" s="244"/>
      <c r="AO135" s="244"/>
      <c r="AP135" s="244" t="s">
        <v>34</v>
      </c>
      <c r="AQ135" s="244"/>
      <c r="AR135" s="244"/>
      <c r="AS135" s="244"/>
      <c r="AT135" s="244"/>
      <c r="AU135" s="244"/>
      <c r="AV135" s="244" t="s">
        <v>35</v>
      </c>
      <c r="AW135" s="244"/>
      <c r="AX135" s="244"/>
      <c r="AY135" s="262" t="s">
        <v>36</v>
      </c>
    </row>
    <row r="136" spans="1:51" s="1" customFormat="1" ht="13.5" customHeight="1">
      <c r="A136" s="269" t="s">
        <v>38</v>
      </c>
      <c r="B136" s="269"/>
      <c r="C136" s="269"/>
      <c r="D136" s="269"/>
      <c r="E136" s="269"/>
      <c r="F136" s="269"/>
      <c r="G136" s="269"/>
      <c r="H136" s="269"/>
      <c r="I136" s="269"/>
      <c r="J136" s="269"/>
      <c r="K136" s="269"/>
      <c r="L136" s="269"/>
      <c r="M136" s="269"/>
      <c r="N136" s="269"/>
      <c r="O136" s="269"/>
      <c r="P136" s="500" t="s">
        <v>39</v>
      </c>
      <c r="Q136" s="500"/>
      <c r="R136" s="500"/>
      <c r="S136" s="500"/>
      <c r="T136" s="500"/>
      <c r="U136" s="500" t="s">
        <v>40</v>
      </c>
      <c r="V136" s="500"/>
      <c r="W136" s="500"/>
      <c r="X136" s="500" t="s">
        <v>41</v>
      </c>
      <c r="Y136" s="500"/>
      <c r="Z136" s="500"/>
      <c r="AA136" s="500"/>
      <c r="AB136" s="500"/>
      <c r="AC136" s="500"/>
      <c r="AD136" s="500" t="s">
        <v>42</v>
      </c>
      <c r="AE136" s="500"/>
      <c r="AF136" s="500"/>
      <c r="AG136" s="500"/>
      <c r="AH136" s="500" t="s">
        <v>43</v>
      </c>
      <c r="AI136" s="500"/>
      <c r="AJ136" s="500"/>
      <c r="AK136" s="500"/>
      <c r="AL136" s="500"/>
      <c r="AM136" s="500" t="s">
        <v>44</v>
      </c>
      <c r="AN136" s="500"/>
      <c r="AO136" s="500"/>
      <c r="AP136" s="500" t="s">
        <v>45</v>
      </c>
      <c r="AQ136" s="500"/>
      <c r="AR136" s="500"/>
      <c r="AS136" s="500"/>
      <c r="AT136" s="500"/>
      <c r="AU136" s="500"/>
      <c r="AV136" s="500" t="s">
        <v>46</v>
      </c>
      <c r="AW136" s="500"/>
      <c r="AX136" s="500"/>
      <c r="AY136" s="502" t="s">
        <v>47</v>
      </c>
    </row>
    <row r="137" spans="1:51" s="1" customFormat="1" ht="13.5" customHeight="1">
      <c r="A137" s="339" t="s">
        <v>237</v>
      </c>
      <c r="B137" s="339"/>
      <c r="C137" s="339"/>
      <c r="D137" s="339"/>
      <c r="E137" s="339"/>
      <c r="F137" s="339"/>
      <c r="G137" s="339"/>
      <c r="H137" s="339"/>
      <c r="I137" s="339"/>
      <c r="J137" s="339"/>
      <c r="K137" s="339"/>
      <c r="L137" s="339"/>
      <c r="M137" s="339"/>
      <c r="N137" s="339"/>
      <c r="O137" s="339"/>
      <c r="P137" s="346" t="s">
        <v>238</v>
      </c>
      <c r="Q137" s="346"/>
      <c r="R137" s="346"/>
      <c r="S137" s="346"/>
      <c r="T137" s="346"/>
      <c r="U137" s="347" t="s">
        <v>26</v>
      </c>
      <c r="V137" s="347"/>
      <c r="W137" s="347"/>
      <c r="X137" s="347" t="s">
        <v>26</v>
      </c>
      <c r="Y137" s="347"/>
      <c r="Z137" s="347"/>
      <c r="AA137" s="347"/>
      <c r="AB137" s="347"/>
      <c r="AC137" s="347"/>
      <c r="AD137" s="347" t="s">
        <v>26</v>
      </c>
      <c r="AE137" s="347"/>
      <c r="AF137" s="347"/>
      <c r="AG137" s="347"/>
      <c r="AH137" s="347" t="s">
        <v>26</v>
      </c>
      <c r="AI137" s="347"/>
      <c r="AJ137" s="347"/>
      <c r="AK137" s="347"/>
      <c r="AL137" s="347"/>
      <c r="AM137" s="347" t="s">
        <v>26</v>
      </c>
      <c r="AN137" s="347"/>
      <c r="AO137" s="347"/>
      <c r="AP137" s="347" t="s">
        <v>26</v>
      </c>
      <c r="AQ137" s="347"/>
      <c r="AR137" s="347"/>
      <c r="AS137" s="347"/>
      <c r="AT137" s="347"/>
      <c r="AU137" s="347"/>
      <c r="AV137" s="347" t="s">
        <v>26</v>
      </c>
      <c r="AW137" s="347"/>
      <c r="AX137" s="347"/>
      <c r="AY137" s="360" t="s">
        <v>26</v>
      </c>
    </row>
    <row r="138" spans="1:51" s="1" customFormat="1" ht="33.75" customHeight="1">
      <c r="A138" s="339" t="s">
        <v>239</v>
      </c>
      <c r="B138" s="339"/>
      <c r="C138" s="339"/>
      <c r="D138" s="339"/>
      <c r="E138" s="339"/>
      <c r="F138" s="339"/>
      <c r="G138" s="339"/>
      <c r="H138" s="339"/>
      <c r="I138" s="339"/>
      <c r="J138" s="339"/>
      <c r="K138" s="339"/>
      <c r="L138" s="339"/>
      <c r="M138" s="339"/>
      <c r="N138" s="339"/>
      <c r="O138" s="339"/>
      <c r="P138" s="346" t="s">
        <v>240</v>
      </c>
      <c r="Q138" s="346"/>
      <c r="R138" s="346"/>
      <c r="S138" s="346"/>
      <c r="T138" s="346"/>
      <c r="U138" s="31" t="s">
        <v>241</v>
      </c>
      <c r="V138" s="31"/>
      <c r="W138" s="31"/>
      <c r="X138" s="31" t="s">
        <v>241</v>
      </c>
      <c r="Y138" s="31"/>
      <c r="Z138" s="31"/>
      <c r="AA138" s="31"/>
      <c r="AB138" s="31"/>
      <c r="AC138" s="31"/>
      <c r="AD138" s="347" t="s">
        <v>26</v>
      </c>
      <c r="AE138" s="347"/>
      <c r="AF138" s="347"/>
      <c r="AG138" s="347"/>
      <c r="AH138" s="347" t="s">
        <v>26</v>
      </c>
      <c r="AI138" s="347"/>
      <c r="AJ138" s="347"/>
      <c r="AK138" s="347"/>
      <c r="AL138" s="347"/>
      <c r="AM138" s="31" t="s">
        <v>241</v>
      </c>
      <c r="AN138" s="31"/>
      <c r="AO138" s="31"/>
      <c r="AP138" s="31" t="s">
        <v>241</v>
      </c>
      <c r="AQ138" s="31"/>
      <c r="AR138" s="31"/>
      <c r="AS138" s="31"/>
      <c r="AT138" s="31"/>
      <c r="AU138" s="31"/>
      <c r="AV138" s="347" t="s">
        <v>26</v>
      </c>
      <c r="AW138" s="347"/>
      <c r="AX138" s="347"/>
      <c r="AY138" s="360" t="s">
        <v>26</v>
      </c>
    </row>
    <row r="139" spans="1:51" s="1" customFormat="1" ht="13.5" customHeight="1">
      <c r="A139" s="339" t="s">
        <v>242</v>
      </c>
      <c r="B139" s="339"/>
      <c r="C139" s="339"/>
      <c r="D139" s="339"/>
      <c r="E139" s="339"/>
      <c r="F139" s="339"/>
      <c r="G139" s="339"/>
      <c r="H139" s="339"/>
      <c r="I139" s="339"/>
      <c r="J139" s="339"/>
      <c r="K139" s="339"/>
      <c r="L139" s="339"/>
      <c r="M139" s="339"/>
      <c r="N139" s="339"/>
      <c r="O139" s="339"/>
      <c r="P139" s="346" t="s">
        <v>243</v>
      </c>
      <c r="Q139" s="346"/>
      <c r="R139" s="346"/>
      <c r="S139" s="346"/>
      <c r="T139" s="346"/>
      <c r="U139" s="347" t="s">
        <v>26</v>
      </c>
      <c r="V139" s="347"/>
      <c r="W139" s="347"/>
      <c r="X139" s="347" t="s">
        <v>26</v>
      </c>
      <c r="Y139" s="347"/>
      <c r="Z139" s="347"/>
      <c r="AA139" s="347"/>
      <c r="AB139" s="347"/>
      <c r="AC139" s="347"/>
      <c r="AD139" s="347" t="s">
        <v>26</v>
      </c>
      <c r="AE139" s="347"/>
      <c r="AF139" s="347"/>
      <c r="AG139" s="347"/>
      <c r="AH139" s="347" t="s">
        <v>26</v>
      </c>
      <c r="AI139" s="347"/>
      <c r="AJ139" s="347"/>
      <c r="AK139" s="347"/>
      <c r="AL139" s="347"/>
      <c r="AM139" s="347" t="s">
        <v>26</v>
      </c>
      <c r="AN139" s="347"/>
      <c r="AO139" s="347"/>
      <c r="AP139" s="347" t="s">
        <v>26</v>
      </c>
      <c r="AQ139" s="347"/>
      <c r="AR139" s="347"/>
      <c r="AS139" s="347"/>
      <c r="AT139" s="347"/>
      <c r="AU139" s="347"/>
      <c r="AV139" s="347" t="s">
        <v>26</v>
      </c>
      <c r="AW139" s="347"/>
      <c r="AX139" s="347"/>
      <c r="AY139" s="360" t="s">
        <v>26</v>
      </c>
    </row>
    <row r="140" spans="1:51" s="1" customFormat="1" ht="24" customHeight="1">
      <c r="A140" s="339" t="s">
        <v>244</v>
      </c>
      <c r="B140" s="339"/>
      <c r="C140" s="339"/>
      <c r="D140" s="339"/>
      <c r="E140" s="339"/>
      <c r="F140" s="339"/>
      <c r="G140" s="339"/>
      <c r="H140" s="339"/>
      <c r="I140" s="339"/>
      <c r="J140" s="339"/>
      <c r="K140" s="339"/>
      <c r="L140" s="339"/>
      <c r="M140" s="339"/>
      <c r="N140" s="339"/>
      <c r="O140" s="339"/>
      <c r="P140" s="346" t="s">
        <v>245</v>
      </c>
      <c r="Q140" s="346"/>
      <c r="R140" s="346"/>
      <c r="S140" s="346"/>
      <c r="T140" s="346"/>
      <c r="U140" s="347" t="s">
        <v>26</v>
      </c>
      <c r="V140" s="347"/>
      <c r="W140" s="347"/>
      <c r="X140" s="347" t="s">
        <v>26</v>
      </c>
      <c r="Y140" s="347"/>
      <c r="Z140" s="347"/>
      <c r="AA140" s="347"/>
      <c r="AB140" s="347"/>
      <c r="AC140" s="347"/>
      <c r="AD140" s="347" t="s">
        <v>26</v>
      </c>
      <c r="AE140" s="347"/>
      <c r="AF140" s="347"/>
      <c r="AG140" s="347"/>
      <c r="AH140" s="347" t="s">
        <v>26</v>
      </c>
      <c r="AI140" s="347"/>
      <c r="AJ140" s="347"/>
      <c r="AK140" s="347"/>
      <c r="AL140" s="347"/>
      <c r="AM140" s="347" t="s">
        <v>26</v>
      </c>
      <c r="AN140" s="347"/>
      <c r="AO140" s="347"/>
      <c r="AP140" s="347" t="s">
        <v>26</v>
      </c>
      <c r="AQ140" s="347"/>
      <c r="AR140" s="347"/>
      <c r="AS140" s="347"/>
      <c r="AT140" s="347"/>
      <c r="AU140" s="347"/>
      <c r="AV140" s="347" t="s">
        <v>26</v>
      </c>
      <c r="AW140" s="347"/>
      <c r="AX140" s="347"/>
      <c r="AY140" s="360" t="s">
        <v>26</v>
      </c>
    </row>
    <row r="141" spans="1:51" s="1" customFormat="1" ht="13.5" customHeight="1">
      <c r="A141" s="339" t="s">
        <v>246</v>
      </c>
      <c r="B141" s="339"/>
      <c r="C141" s="339"/>
      <c r="D141" s="339"/>
      <c r="E141" s="339"/>
      <c r="F141" s="339"/>
      <c r="G141" s="339"/>
      <c r="H141" s="339"/>
      <c r="I141" s="339"/>
      <c r="J141" s="339"/>
      <c r="K141" s="339"/>
      <c r="L141" s="339"/>
      <c r="M141" s="339"/>
      <c r="N141" s="339"/>
      <c r="O141" s="339"/>
      <c r="P141" s="346" t="s">
        <v>247</v>
      </c>
      <c r="Q141" s="346"/>
      <c r="R141" s="346"/>
      <c r="S141" s="346"/>
      <c r="T141" s="346"/>
      <c r="U141" s="347" t="s">
        <v>26</v>
      </c>
      <c r="V141" s="347"/>
      <c r="W141" s="347"/>
      <c r="X141" s="347" t="s">
        <v>26</v>
      </c>
      <c r="Y141" s="347"/>
      <c r="Z141" s="347"/>
      <c r="AA141" s="347"/>
      <c r="AB141" s="347"/>
      <c r="AC141" s="347"/>
      <c r="AD141" s="347" t="s">
        <v>26</v>
      </c>
      <c r="AE141" s="347"/>
      <c r="AF141" s="347"/>
      <c r="AG141" s="347"/>
      <c r="AH141" s="347" t="s">
        <v>26</v>
      </c>
      <c r="AI141" s="347"/>
      <c r="AJ141" s="347"/>
      <c r="AK141" s="347"/>
      <c r="AL141" s="347"/>
      <c r="AM141" s="347" t="s">
        <v>26</v>
      </c>
      <c r="AN141" s="347"/>
      <c r="AO141" s="347"/>
      <c r="AP141" s="347" t="s">
        <v>26</v>
      </c>
      <c r="AQ141" s="347"/>
      <c r="AR141" s="347"/>
      <c r="AS141" s="347"/>
      <c r="AT141" s="347"/>
      <c r="AU141" s="347"/>
      <c r="AV141" s="347" t="s">
        <v>26</v>
      </c>
      <c r="AW141" s="347"/>
      <c r="AX141" s="347"/>
      <c r="AY141" s="360" t="s">
        <v>26</v>
      </c>
    </row>
    <row r="142" spans="1:51" s="1" customFormat="1" ht="13.5" customHeight="1">
      <c r="A142" s="339" t="s">
        <v>248</v>
      </c>
      <c r="B142" s="339"/>
      <c r="C142" s="339"/>
      <c r="D142" s="339"/>
      <c r="E142" s="339"/>
      <c r="F142" s="339"/>
      <c r="G142" s="339"/>
      <c r="H142" s="339"/>
      <c r="I142" s="339"/>
      <c r="J142" s="339"/>
      <c r="K142" s="339"/>
      <c r="L142" s="339"/>
      <c r="M142" s="339"/>
      <c r="N142" s="339"/>
      <c r="O142" s="339"/>
      <c r="P142" s="346" t="s">
        <v>249</v>
      </c>
      <c r="Q142" s="346"/>
      <c r="R142" s="346"/>
      <c r="S142" s="346"/>
      <c r="T142" s="346"/>
      <c r="U142" s="347" t="s">
        <v>26</v>
      </c>
      <c r="V142" s="347"/>
      <c r="W142" s="347"/>
      <c r="X142" s="347" t="s">
        <v>26</v>
      </c>
      <c r="Y142" s="347"/>
      <c r="Z142" s="347"/>
      <c r="AA142" s="347"/>
      <c r="AB142" s="347"/>
      <c r="AC142" s="347"/>
      <c r="AD142" s="347" t="s">
        <v>26</v>
      </c>
      <c r="AE142" s="347"/>
      <c r="AF142" s="347"/>
      <c r="AG142" s="347"/>
      <c r="AH142" s="347" t="s">
        <v>26</v>
      </c>
      <c r="AI142" s="347"/>
      <c r="AJ142" s="347"/>
      <c r="AK142" s="347"/>
      <c r="AL142" s="347"/>
      <c r="AM142" s="347" t="s">
        <v>26</v>
      </c>
      <c r="AN142" s="347"/>
      <c r="AO142" s="347"/>
      <c r="AP142" s="347" t="s">
        <v>26</v>
      </c>
      <c r="AQ142" s="347"/>
      <c r="AR142" s="347"/>
      <c r="AS142" s="347"/>
      <c r="AT142" s="347"/>
      <c r="AU142" s="347"/>
      <c r="AV142" s="347" t="s">
        <v>26</v>
      </c>
      <c r="AW142" s="347"/>
      <c r="AX142" s="347"/>
      <c r="AY142" s="360" t="s">
        <v>26</v>
      </c>
    </row>
    <row r="143" spans="1:51" s="1" customFormat="1" ht="13.5" customHeight="1">
      <c r="A143" s="293" t="s">
        <v>250</v>
      </c>
      <c r="B143" s="293"/>
      <c r="C143" s="293"/>
      <c r="D143" s="293"/>
      <c r="E143" s="293"/>
      <c r="F143" s="293"/>
      <c r="G143" s="293"/>
      <c r="H143" s="293"/>
      <c r="I143" s="293"/>
      <c r="J143" s="293"/>
      <c r="K143" s="293"/>
      <c r="L143" s="293"/>
      <c r="M143" s="293"/>
      <c r="N143" s="293"/>
      <c r="O143" s="293"/>
      <c r="P143" s="425" t="s">
        <v>252</v>
      </c>
      <c r="Q143" s="425"/>
      <c r="R143" s="425"/>
      <c r="S143" s="425"/>
      <c r="T143" s="425"/>
      <c r="U143" s="431" t="s">
        <v>26</v>
      </c>
      <c r="V143" s="431"/>
      <c r="W143" s="431"/>
      <c r="X143" s="455">
        <f>94700.4</f>
      </c>
      <c r="Y143" s="455"/>
      <c r="Z143" s="455"/>
      <c r="AA143" s="455"/>
      <c r="AB143" s="455"/>
      <c r="AC143" s="455"/>
      <c r="AD143" s="431" t="s">
        <v>26</v>
      </c>
      <c r="AE143" s="431"/>
      <c r="AF143" s="431"/>
      <c r="AG143" s="431"/>
      <c r="AH143" s="455">
        <f>94700.4</f>
      </c>
      <c r="AI143" s="455"/>
      <c r="AJ143" s="455"/>
      <c r="AK143" s="455"/>
      <c r="AL143" s="455"/>
      <c r="AM143" s="431" t="s">
        <v>26</v>
      </c>
      <c r="AN143" s="431"/>
      <c r="AO143" s="431"/>
      <c r="AP143" s="455">
        <f>143324.76</f>
      </c>
      <c r="AQ143" s="455"/>
      <c r="AR143" s="455"/>
      <c r="AS143" s="455"/>
      <c r="AT143" s="455"/>
      <c r="AU143" s="455"/>
      <c r="AV143" s="431" t="s">
        <v>26</v>
      </c>
      <c r="AW143" s="431"/>
      <c r="AX143" s="431"/>
      <c r="AY143" s="464">
        <f>143324.76</f>
      </c>
    </row>
    <row r="144" spans="1:51" s="1" customFormat="1" ht="13.5" customHeight="1">
      <c r="A144" s="447" t="s">
        <v>251</v>
      </c>
      <c r="B144" s="447"/>
      <c r="C144" s="447"/>
      <c r="D144" s="447"/>
      <c r="E144" s="447"/>
      <c r="F144" s="447"/>
      <c r="G144" s="447"/>
      <c r="H144" s="447"/>
      <c r="I144" s="447"/>
      <c r="J144" s="447"/>
      <c r="K144" s="447"/>
      <c r="L144" s="447"/>
      <c r="M144" s="447"/>
      <c r="N144" s="447"/>
      <c r="O144" s="447"/>
      <c r="P144" s="425"/>
      <c r="Q144" s="425"/>
      <c r="R144" s="425"/>
      <c r="S144" s="425"/>
      <c r="T144" s="425"/>
      <c r="U144" s="431"/>
      <c r="V144" s="431"/>
      <c r="W144" s="431"/>
      <c r="X144" s="455"/>
      <c r="Y144" s="455"/>
      <c r="Z144" s="455"/>
      <c r="AA144" s="455"/>
      <c r="AB144" s="455"/>
      <c r="AC144" s="455"/>
      <c r="AD144" s="431"/>
      <c r="AE144" s="431"/>
      <c r="AF144" s="431"/>
      <c r="AG144" s="431"/>
      <c r="AH144" s="455"/>
      <c r="AI144" s="455"/>
      <c r="AJ144" s="455"/>
      <c r="AK144" s="455"/>
      <c r="AL144" s="455"/>
      <c r="AM144" s="431"/>
      <c r="AN144" s="431"/>
      <c r="AO144" s="431"/>
      <c r="AP144" s="455"/>
      <c r="AQ144" s="455"/>
      <c r="AR144" s="455"/>
      <c r="AS144" s="455"/>
      <c r="AT144" s="455"/>
      <c r="AU144" s="455"/>
      <c r="AV144" s="431"/>
      <c r="AW144" s="431"/>
      <c r="AX144" s="431"/>
      <c r="AY144" s="464"/>
    </row>
    <row r="145" spans="1:51" s="1" customFormat="1" ht="13.5" customHeight="1">
      <c r="A145" s="466" t="s">
        <v>253</v>
      </c>
      <c r="B145" s="466"/>
      <c r="C145" s="466"/>
      <c r="D145" s="466"/>
      <c r="E145" s="466"/>
      <c r="F145" s="466"/>
      <c r="G145" s="466"/>
      <c r="H145" s="466"/>
      <c r="I145" s="466"/>
      <c r="J145" s="466"/>
      <c r="K145" s="466"/>
      <c r="L145" s="466"/>
      <c r="M145" s="466"/>
      <c r="N145" s="466"/>
      <c r="O145" s="466"/>
      <c r="P145" s="346" t="s">
        <v>257</v>
      </c>
      <c r="Q145" s="346"/>
      <c r="R145" s="346"/>
      <c r="S145" s="346"/>
      <c r="T145" s="346"/>
      <c r="U145" s="347" t="s">
        <v>26</v>
      </c>
      <c r="V145" s="347"/>
      <c r="W145" s="347"/>
      <c r="X145" s="353">
        <f>73368.95</f>
      </c>
      <c r="Y145" s="353"/>
      <c r="Z145" s="353"/>
      <c r="AA145" s="353"/>
      <c r="AB145" s="353"/>
      <c r="AC145" s="353"/>
      <c r="AD145" s="347" t="s">
        <v>26</v>
      </c>
      <c r="AE145" s="347"/>
      <c r="AF145" s="347"/>
      <c r="AG145" s="347"/>
      <c r="AH145" s="353">
        <f>73368.95</f>
      </c>
      <c r="AI145" s="353"/>
      <c r="AJ145" s="353"/>
      <c r="AK145" s="353"/>
      <c r="AL145" s="353"/>
      <c r="AM145" s="347" t="s">
        <v>26</v>
      </c>
      <c r="AN145" s="347"/>
      <c r="AO145" s="347"/>
      <c r="AP145" s="353">
        <f>1553595.24</f>
      </c>
      <c r="AQ145" s="353"/>
      <c r="AR145" s="353"/>
      <c r="AS145" s="353"/>
      <c r="AT145" s="353"/>
      <c r="AU145" s="353"/>
      <c r="AV145" s="347" t="s">
        <v>26</v>
      </c>
      <c r="AW145" s="347"/>
      <c r="AX145" s="347"/>
      <c r="AY145" s="510">
        <f>1553595.24</f>
      </c>
    </row>
    <row r="146" spans="1:51" s="1" customFormat="1" ht="13.5" customHeight="1">
      <c r="A146" s="571" t="s">
        <v>254</v>
      </c>
      <c r="B146" s="571"/>
      <c r="C146" s="571"/>
      <c r="D146" s="571"/>
      <c r="E146" s="571"/>
      <c r="F146" s="571"/>
      <c r="G146" s="571"/>
      <c r="H146" s="571"/>
      <c r="I146" s="571"/>
      <c r="J146" s="571"/>
      <c r="K146" s="571"/>
      <c r="L146" s="571"/>
      <c r="M146" s="571"/>
      <c r="N146" s="571"/>
      <c r="O146" s="571"/>
      <c r="P146" s="346"/>
      <c r="Q146" s="346"/>
      <c r="R146" s="346"/>
      <c r="S146" s="346"/>
      <c r="T146" s="346"/>
      <c r="U146" s="347"/>
      <c r="V146" s="347"/>
      <c r="W146" s="347"/>
      <c r="X146" s="353"/>
      <c r="Y146" s="353"/>
      <c r="Z146" s="353"/>
      <c r="AA146" s="353"/>
      <c r="AB146" s="353"/>
      <c r="AC146" s="353"/>
      <c r="AD146" s="347"/>
      <c r="AE146" s="347"/>
      <c r="AF146" s="347"/>
      <c r="AG146" s="347"/>
      <c r="AH146" s="353"/>
      <c r="AI146" s="353"/>
      <c r="AJ146" s="353"/>
      <c r="AK146" s="353"/>
      <c r="AL146" s="353"/>
      <c r="AM146" s="347"/>
      <c r="AN146" s="347"/>
      <c r="AO146" s="347"/>
      <c r="AP146" s="353"/>
      <c r="AQ146" s="353"/>
      <c r="AR146" s="353"/>
      <c r="AS146" s="353"/>
      <c r="AT146" s="353"/>
      <c r="AU146" s="353"/>
      <c r="AV146" s="347"/>
      <c r="AW146" s="347"/>
      <c r="AX146" s="347"/>
      <c r="AY146" s="510"/>
    </row>
    <row r="147" spans="1:51" s="1" customFormat="1" ht="13.5" customHeight="1">
      <c r="A147" s="579" t="s">
        <v>255</v>
      </c>
      <c r="B147" s="579"/>
      <c r="C147" s="579"/>
      <c r="D147" s="579"/>
      <c r="E147" s="587" t="s">
        <v>38</v>
      </c>
      <c r="F147" s="587"/>
      <c r="G147" s="302" t="s">
        <v>256</v>
      </c>
      <c r="H147" s="302"/>
      <c r="I147" s="302"/>
      <c r="J147" s="302"/>
      <c r="K147" s="302"/>
      <c r="L147" s="302"/>
      <c r="M147" s="302"/>
      <c r="N147" s="302"/>
      <c r="O147" s="302"/>
      <c r="P147" s="346"/>
      <c r="Q147" s="346"/>
      <c r="R147" s="346"/>
      <c r="S147" s="346"/>
      <c r="T147" s="346"/>
      <c r="U147" s="347"/>
      <c r="V147" s="347"/>
      <c r="W147" s="347"/>
      <c r="X147" s="353"/>
      <c r="Y147" s="353"/>
      <c r="Z147" s="353"/>
      <c r="AA147" s="353"/>
      <c r="AB147" s="353"/>
      <c r="AC147" s="353"/>
      <c r="AD147" s="347"/>
      <c r="AE147" s="347"/>
      <c r="AF147" s="347"/>
      <c r="AG147" s="347"/>
      <c r="AH147" s="353"/>
      <c r="AI147" s="353"/>
      <c r="AJ147" s="353"/>
      <c r="AK147" s="353"/>
      <c r="AL147" s="353"/>
      <c r="AM147" s="347"/>
      <c r="AN147" s="347"/>
      <c r="AO147" s="347"/>
      <c r="AP147" s="353"/>
      <c r="AQ147" s="353"/>
      <c r="AR147" s="353"/>
      <c r="AS147" s="353"/>
      <c r="AT147" s="353"/>
      <c r="AU147" s="353"/>
      <c r="AV147" s="347"/>
      <c r="AW147" s="347"/>
      <c r="AX147" s="347"/>
      <c r="AY147" s="510"/>
    </row>
    <row r="148" spans="1:51" s="1" customFormat="1" ht="33.75" customHeight="1">
      <c r="A148" s="339" t="s">
        <v>258</v>
      </c>
      <c r="B148" s="339"/>
      <c r="C148" s="339"/>
      <c r="D148" s="339"/>
      <c r="E148" s="339"/>
      <c r="F148" s="339"/>
      <c r="G148" s="339"/>
      <c r="H148" s="339"/>
      <c r="I148" s="339"/>
      <c r="J148" s="339"/>
      <c r="K148" s="339"/>
      <c r="L148" s="339"/>
      <c r="M148" s="339"/>
      <c r="N148" s="339"/>
      <c r="O148" s="339"/>
      <c r="P148" s="346" t="s">
        <v>259</v>
      </c>
      <c r="Q148" s="346"/>
      <c r="R148" s="346"/>
      <c r="S148" s="346"/>
      <c r="T148" s="346"/>
      <c r="U148" s="347" t="s">
        <v>26</v>
      </c>
      <c r="V148" s="347"/>
      <c r="W148" s="347"/>
      <c r="X148" s="353">
        <f>-15961764.72</f>
      </c>
      <c r="Y148" s="353"/>
      <c r="Z148" s="353"/>
      <c r="AA148" s="353"/>
      <c r="AB148" s="353"/>
      <c r="AC148" s="353"/>
      <c r="AD148" s="347" t="s">
        <v>26</v>
      </c>
      <c r="AE148" s="347"/>
      <c r="AF148" s="347"/>
      <c r="AG148" s="347"/>
      <c r="AH148" s="353">
        <f>-15961764.72</f>
      </c>
      <c r="AI148" s="353"/>
      <c r="AJ148" s="353"/>
      <c r="AK148" s="353"/>
      <c r="AL148" s="353"/>
      <c r="AM148" s="347" t="s">
        <v>26</v>
      </c>
      <c r="AN148" s="347"/>
      <c r="AO148" s="347"/>
      <c r="AP148" s="353">
        <f>-16398955.24</f>
      </c>
      <c r="AQ148" s="353"/>
      <c r="AR148" s="353"/>
      <c r="AS148" s="353"/>
      <c r="AT148" s="353"/>
      <c r="AU148" s="353"/>
      <c r="AV148" s="347" t="s">
        <v>26</v>
      </c>
      <c r="AW148" s="347"/>
      <c r="AX148" s="347"/>
      <c r="AY148" s="359">
        <f>-16398955.24</f>
      </c>
    </row>
    <row r="149" spans="1:51" s="1" customFormat="1" ht="13.5" customHeight="1">
      <c r="A149" s="339" t="s">
        <v>260</v>
      </c>
      <c r="B149" s="339"/>
      <c r="C149" s="339"/>
      <c r="D149" s="339"/>
      <c r="E149" s="339"/>
      <c r="F149" s="339"/>
      <c r="G149" s="339"/>
      <c r="H149" s="339"/>
      <c r="I149" s="339"/>
      <c r="J149" s="339"/>
      <c r="K149" s="339"/>
      <c r="L149" s="339"/>
      <c r="M149" s="339"/>
      <c r="N149" s="339"/>
      <c r="O149" s="339"/>
      <c r="P149" s="596" t="s">
        <v>259</v>
      </c>
      <c r="Q149" s="596"/>
      <c r="R149" s="596"/>
      <c r="S149" s="604" t="s">
        <v>38</v>
      </c>
      <c r="T149" s="604"/>
      <c r="U149" s="31" t="s">
        <v>192</v>
      </c>
      <c r="V149" s="31"/>
      <c r="W149" s="31"/>
      <c r="X149" s="353">
        <f>16035133.67</f>
      </c>
      <c r="Y149" s="353"/>
      <c r="Z149" s="353"/>
      <c r="AA149" s="353"/>
      <c r="AB149" s="353"/>
      <c r="AC149" s="353"/>
      <c r="AD149" s="31" t="s">
        <v>192</v>
      </c>
      <c r="AE149" s="31"/>
      <c r="AF149" s="31"/>
      <c r="AG149" s="31"/>
      <c r="AH149" s="353">
        <f>16035133.67</f>
      </c>
      <c r="AI149" s="353"/>
      <c r="AJ149" s="353"/>
      <c r="AK149" s="353"/>
      <c r="AL149" s="353"/>
      <c r="AM149" s="31" t="s">
        <v>192</v>
      </c>
      <c r="AN149" s="31"/>
      <c r="AO149" s="31"/>
      <c r="AP149" s="353">
        <f>17952550.48</f>
      </c>
      <c r="AQ149" s="353"/>
      <c r="AR149" s="353"/>
      <c r="AS149" s="353"/>
      <c r="AT149" s="353"/>
      <c r="AU149" s="353"/>
      <c r="AV149" s="31" t="s">
        <v>192</v>
      </c>
      <c r="AW149" s="31"/>
      <c r="AX149" s="31"/>
      <c r="AY149" s="359">
        <f>17952550.48</f>
      </c>
    </row>
    <row r="150" spans="1:51" s="1" customFormat="1" ht="13.5" customHeight="1">
      <c r="A150" s="339" t="s">
        <v>261</v>
      </c>
      <c r="B150" s="339"/>
      <c r="C150" s="339"/>
      <c r="D150" s="339"/>
      <c r="E150" s="339"/>
      <c r="F150" s="339"/>
      <c r="G150" s="339"/>
      <c r="H150" s="339"/>
      <c r="I150" s="339"/>
      <c r="J150" s="339"/>
      <c r="K150" s="339"/>
      <c r="L150" s="339"/>
      <c r="M150" s="339"/>
      <c r="N150" s="339"/>
      <c r="O150" s="339"/>
      <c r="P150" s="346" t="s">
        <v>262</v>
      </c>
      <c r="Q150" s="346"/>
      <c r="R150" s="346"/>
      <c r="S150" s="346"/>
      <c r="T150" s="346"/>
      <c r="U150" s="347" t="s">
        <v>26</v>
      </c>
      <c r="V150" s="347"/>
      <c r="W150" s="347"/>
      <c r="X150" s="347" t="s">
        <v>26</v>
      </c>
      <c r="Y150" s="347"/>
      <c r="Z150" s="347"/>
      <c r="AA150" s="347"/>
      <c r="AB150" s="347"/>
      <c r="AC150" s="347"/>
      <c r="AD150" s="347" t="s">
        <v>26</v>
      </c>
      <c r="AE150" s="347"/>
      <c r="AF150" s="347"/>
      <c r="AG150" s="347"/>
      <c r="AH150" s="347" t="s">
        <v>26</v>
      </c>
      <c r="AI150" s="347"/>
      <c r="AJ150" s="347"/>
      <c r="AK150" s="347"/>
      <c r="AL150" s="347"/>
      <c r="AM150" s="347" t="s">
        <v>26</v>
      </c>
      <c r="AN150" s="347"/>
      <c r="AO150" s="347"/>
      <c r="AP150" s="347" t="s">
        <v>26</v>
      </c>
      <c r="AQ150" s="347"/>
      <c r="AR150" s="347"/>
      <c r="AS150" s="347"/>
      <c r="AT150" s="347"/>
      <c r="AU150" s="347"/>
      <c r="AV150" s="347" t="s">
        <v>26</v>
      </c>
      <c r="AW150" s="347"/>
      <c r="AX150" s="347"/>
      <c r="AY150" s="360" t="s">
        <v>26</v>
      </c>
    </row>
    <row r="151" spans="1:51" s="1" customFormat="1" ht="13.5" customHeight="1">
      <c r="A151" s="339" t="s">
        <v>263</v>
      </c>
      <c r="B151" s="339"/>
      <c r="C151" s="339"/>
      <c r="D151" s="339"/>
      <c r="E151" s="339"/>
      <c r="F151" s="339"/>
      <c r="G151" s="339"/>
      <c r="H151" s="339"/>
      <c r="I151" s="339"/>
      <c r="J151" s="339"/>
      <c r="K151" s="339"/>
      <c r="L151" s="339"/>
      <c r="M151" s="339"/>
      <c r="N151" s="339"/>
      <c r="O151" s="339"/>
      <c r="P151" s="346" t="s">
        <v>264</v>
      </c>
      <c r="Q151" s="346"/>
      <c r="R151" s="346"/>
      <c r="S151" s="346"/>
      <c r="T151" s="346"/>
      <c r="U151" s="347" t="s">
        <v>26</v>
      </c>
      <c r="V151" s="347"/>
      <c r="W151" s="347"/>
      <c r="X151" s="347" t="s">
        <v>26</v>
      </c>
      <c r="Y151" s="347"/>
      <c r="Z151" s="347"/>
      <c r="AA151" s="347"/>
      <c r="AB151" s="347"/>
      <c r="AC151" s="347"/>
      <c r="AD151" s="347" t="s">
        <v>26</v>
      </c>
      <c r="AE151" s="347"/>
      <c r="AF151" s="347"/>
      <c r="AG151" s="347"/>
      <c r="AH151" s="347" t="s">
        <v>26</v>
      </c>
      <c r="AI151" s="347"/>
      <c r="AJ151" s="347"/>
      <c r="AK151" s="347"/>
      <c r="AL151" s="347"/>
      <c r="AM151" s="347" t="s">
        <v>26</v>
      </c>
      <c r="AN151" s="347"/>
      <c r="AO151" s="347"/>
      <c r="AP151" s="347" t="s">
        <v>26</v>
      </c>
      <c r="AQ151" s="347"/>
      <c r="AR151" s="347"/>
      <c r="AS151" s="347"/>
      <c r="AT151" s="347"/>
      <c r="AU151" s="347"/>
      <c r="AV151" s="347" t="s">
        <v>26</v>
      </c>
      <c r="AW151" s="347"/>
      <c r="AX151" s="347"/>
      <c r="AY151" s="360" t="s">
        <v>26</v>
      </c>
    </row>
    <row r="152" spans="1:51" s="1" customFormat="1" ht="15.75" customHeight="1">
      <c r="A152" s="521" t="s">
        <v>265</v>
      </c>
      <c r="B152" s="521"/>
      <c r="C152" s="521"/>
      <c r="D152" s="521"/>
      <c r="E152" s="521"/>
      <c r="F152" s="521"/>
      <c r="G152" s="521"/>
      <c r="H152" s="521"/>
      <c r="I152" s="521"/>
      <c r="J152" s="521"/>
      <c r="K152" s="521"/>
      <c r="L152" s="521"/>
      <c r="M152" s="521"/>
      <c r="N152" s="521"/>
      <c r="O152" s="521"/>
      <c r="P152" s="529" t="s">
        <v>28</v>
      </c>
      <c r="Q152" s="529"/>
      <c r="R152" s="529"/>
      <c r="S152" s="529"/>
      <c r="T152" s="529"/>
      <c r="U152" s="537" t="s">
        <v>26</v>
      </c>
      <c r="V152" s="537"/>
      <c r="W152" s="537"/>
      <c r="X152" s="545">
        <f>168069.35</f>
      </c>
      <c r="Y152" s="545"/>
      <c r="Z152" s="545"/>
      <c r="AA152" s="545"/>
      <c r="AB152" s="545"/>
      <c r="AC152" s="545"/>
      <c r="AD152" s="537" t="s">
        <v>26</v>
      </c>
      <c r="AE152" s="537"/>
      <c r="AF152" s="537"/>
      <c r="AG152" s="537"/>
      <c r="AH152" s="545">
        <f>168069.35</f>
      </c>
      <c r="AI152" s="545"/>
      <c r="AJ152" s="545"/>
      <c r="AK152" s="545"/>
      <c r="AL152" s="545"/>
      <c r="AM152" s="537" t="s">
        <v>26</v>
      </c>
      <c r="AN152" s="537"/>
      <c r="AO152" s="537"/>
      <c r="AP152" s="545">
        <f>1696920</f>
      </c>
      <c r="AQ152" s="545"/>
      <c r="AR152" s="545"/>
      <c r="AS152" s="545"/>
      <c r="AT152" s="545"/>
      <c r="AU152" s="545"/>
      <c r="AV152" s="537" t="s">
        <v>26</v>
      </c>
      <c r="AW152" s="537"/>
      <c r="AX152" s="537"/>
      <c r="AY152" s="554">
        <f>1696920</f>
      </c>
    </row>
    <row r="153" spans="1:51" s="1" customFormat="1" ht="13.5" customHeight="1">
      <c r="A153" s="606" t="s">
        <v>0</v>
      </c>
      <c r="B153" s="606"/>
      <c r="C153" s="606"/>
      <c r="D153" s="606"/>
      <c r="E153" s="606"/>
      <c r="F153" s="606"/>
      <c r="G153" s="606"/>
      <c r="H153" s="606"/>
      <c r="I153" s="606"/>
      <c r="J153" s="606"/>
      <c r="K153" s="606"/>
      <c r="L153" s="606"/>
      <c r="M153" s="606"/>
      <c r="N153" s="606"/>
      <c r="O153" s="606"/>
      <c r="P153" s="606"/>
      <c r="Q153" s="606"/>
      <c r="R153" s="606"/>
      <c r="S153" s="606"/>
      <c r="T153" s="606"/>
      <c r="U153" s="606"/>
      <c r="V153" s="606"/>
      <c r="W153" s="606"/>
      <c r="X153" s="606"/>
      <c r="Y153" s="606"/>
      <c r="Z153" s="606"/>
      <c r="AA153" s="606"/>
      <c r="AB153" s="606"/>
      <c r="AC153" s="606"/>
      <c r="AD153" s="606"/>
      <c r="AE153" s="606"/>
      <c r="AF153" s="606"/>
      <c r="AG153" s="606"/>
      <c r="AH153" s="606"/>
      <c r="AI153" s="606"/>
      <c r="AJ153" s="606"/>
      <c r="AK153" s="606"/>
      <c r="AL153" s="606"/>
      <c r="AM153" s="606"/>
      <c r="AN153" s="606"/>
      <c r="AO153" s="606"/>
      <c r="AP153" s="606"/>
      <c r="AQ153" s="606"/>
      <c r="AR153" s="606"/>
      <c r="AS153" s="606"/>
      <c r="AT153" s="606"/>
      <c r="AU153" s="606"/>
      <c r="AV153" s="606"/>
      <c r="AW153" s="606"/>
      <c r="AX153" s="606"/>
      <c r="AY153" s="606"/>
    </row>
    <row r="154" spans="1:51" s="1" customFormat="1" ht="13.5" customHeight="1">
      <c r="A154" s="608" t="s">
        <v>0</v>
      </c>
      <c r="B154" s="608"/>
      <c r="C154" s="608"/>
      <c r="D154" s="608"/>
      <c r="E154" s="608"/>
      <c r="F154" s="608"/>
      <c r="G154" s="608"/>
      <c r="H154" s="608"/>
      <c r="I154" s="608"/>
      <c r="J154" s="608"/>
      <c r="K154" s="608"/>
      <c r="L154" s="608"/>
      <c r="M154" s="608"/>
      <c r="N154" s="608" t="s">
        <v>0</v>
      </c>
      <c r="O154" s="608"/>
      <c r="P154" s="608"/>
      <c r="Q154" s="608"/>
      <c r="R154" s="608"/>
      <c r="S154" s="608"/>
      <c r="T154" s="608"/>
      <c r="U154" s="608"/>
      <c r="V154" s="608"/>
      <c r="W154" s="608"/>
      <c r="X154" s="608"/>
      <c r="Y154" s="608"/>
      <c r="Z154" s="608"/>
      <c r="AA154" s="608"/>
      <c r="AB154" s="608"/>
      <c r="AC154" s="608"/>
      <c r="AD154" s="608"/>
      <c r="AE154" s="608"/>
      <c r="AF154" s="608"/>
      <c r="AG154" s="608"/>
      <c r="AH154" s="608"/>
      <c r="AI154" s="608"/>
      <c r="AJ154" s="608"/>
      <c r="AK154" s="608"/>
      <c r="AL154" s="608"/>
      <c r="AM154" s="608"/>
      <c r="AN154" s="608"/>
      <c r="AO154" s="608"/>
      <c r="AP154" s="608"/>
      <c r="AQ154" s="608"/>
      <c r="AR154" s="608"/>
      <c r="AS154" s="608"/>
      <c r="AT154" s="608"/>
      <c r="AU154" s="608"/>
      <c r="AV154" s="608"/>
      <c r="AW154" s="608"/>
      <c r="AX154" s="608"/>
      <c r="AY154" s="608"/>
    </row>
    <row r="155" spans="1:51" s="1" customFormat="1" ht="13.5" customHeight="1">
      <c r="A155" s="606" t="s">
        <v>266</v>
      </c>
      <c r="B155" s="606"/>
      <c r="C155" s="606"/>
      <c r="D155" s="606"/>
      <c r="E155" s="606"/>
      <c r="F155" s="606"/>
      <c r="G155" s="606"/>
      <c r="H155" s="606"/>
      <c r="I155" s="606"/>
      <c r="J155" s="606"/>
      <c r="K155" s="606"/>
      <c r="L155" s="606"/>
      <c r="M155" s="606"/>
      <c r="N155" s="606"/>
      <c r="O155" s="611" t="s">
        <v>267</v>
      </c>
      <c r="P155" s="611"/>
      <c r="Q155" s="611"/>
      <c r="R155" s="611"/>
      <c r="S155" s="611"/>
      <c r="T155" s="611"/>
      <c r="U155" s="611"/>
      <c r="V155" s="611"/>
      <c r="W155" s="611"/>
      <c r="X155" s="611"/>
      <c r="Y155" s="611"/>
      <c r="Z155" s="619" t="s">
        <v>0</v>
      </c>
      <c r="AA155" s="606" t="s">
        <v>270</v>
      </c>
      <c r="AB155" s="606"/>
      <c r="AC155" s="606"/>
      <c r="AD155" s="606"/>
      <c r="AE155" s="606"/>
      <c r="AF155" s="606"/>
      <c r="AG155" s="606"/>
      <c r="AH155" s="606"/>
      <c r="AI155" s="606"/>
      <c r="AJ155" s="606"/>
      <c r="AK155" s="606"/>
      <c r="AL155" s="606"/>
      <c r="AM155" s="606"/>
      <c r="AN155" s="606"/>
      <c r="AO155" s="611" t="s">
        <v>271</v>
      </c>
      <c r="AP155" s="611"/>
      <c r="AQ155" s="611"/>
      <c r="AR155" s="611"/>
      <c r="AS155" s="611"/>
      <c r="AT155" s="611"/>
      <c r="AU155" s="611"/>
      <c r="AV155" s="611"/>
      <c r="AW155" s="611"/>
      <c r="AX155" s="608" t="s">
        <v>0</v>
      </c>
      <c r="AY155" s="608"/>
    </row>
    <row r="156" spans="1:51" s="1" customFormat="1" ht="12" customHeight="1">
      <c r="A156" s="621" t="s">
        <v>0</v>
      </c>
      <c r="B156" s="621"/>
      <c r="C156" s="621"/>
      <c r="D156" s="621"/>
      <c r="E156" s="621"/>
      <c r="F156" s="621"/>
      <c r="G156" s="621"/>
      <c r="H156" s="630" t="s">
        <v>268</v>
      </c>
      <c r="I156" s="630"/>
      <c r="J156" s="630"/>
      <c r="K156" s="630"/>
      <c r="L156" s="630"/>
      <c r="M156" s="621" t="s">
        <v>269</v>
      </c>
      <c r="N156" s="621"/>
      <c r="O156" s="621"/>
      <c r="P156" s="621"/>
      <c r="Q156" s="621"/>
      <c r="R156" s="621"/>
      <c r="S156" s="621"/>
      <c r="T156" s="621"/>
      <c r="U156" s="621"/>
      <c r="V156" s="621"/>
      <c r="W156" s="621"/>
      <c r="X156" s="621"/>
      <c r="Y156" s="621"/>
      <c r="Z156" s="621"/>
      <c r="AA156" s="621" t="s">
        <v>0</v>
      </c>
      <c r="AB156" s="621"/>
      <c r="AC156" s="621"/>
      <c r="AD156" s="621"/>
      <c r="AE156" s="621"/>
      <c r="AF156" s="621"/>
      <c r="AG156" s="621"/>
      <c r="AH156" s="621"/>
      <c r="AI156" s="621"/>
      <c r="AJ156" s="621"/>
      <c r="AK156" s="630" t="s">
        <v>268</v>
      </c>
      <c r="AL156" s="630"/>
      <c r="AM156" s="630"/>
      <c r="AN156" s="71" t="s">
        <v>272</v>
      </c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</row>
    <row r="157" spans="1:51" s="1" customFormat="1" ht="7.5" customHeight="1">
      <c r="A157" s="638" t="s">
        <v>0</v>
      </c>
      <c r="B157" s="638"/>
      <c r="C157" s="638"/>
      <c r="D157" s="638"/>
      <c r="E157" s="638"/>
      <c r="F157" s="638"/>
      <c r="G157" s="638"/>
      <c r="H157" s="638"/>
      <c r="I157" s="638"/>
      <c r="J157" s="638"/>
      <c r="K157" s="638"/>
      <c r="L157" s="638"/>
      <c r="M157" s="638"/>
      <c r="N157" s="638"/>
      <c r="O157" s="638"/>
      <c r="P157" s="638"/>
      <c r="Q157" s="638"/>
      <c r="R157" s="638"/>
      <c r="S157" s="638"/>
      <c r="T157" s="638"/>
      <c r="U157" s="638"/>
      <c r="V157" s="638"/>
      <c r="W157" s="638"/>
      <c r="X157" s="638"/>
      <c r="Y157" s="638"/>
      <c r="Z157" s="638"/>
      <c r="AA157" s="638"/>
      <c r="AB157" s="638"/>
      <c r="AC157" s="638"/>
      <c r="AD157" s="638"/>
      <c r="AE157" s="638"/>
      <c r="AF157" s="638"/>
      <c r="AG157" s="638"/>
      <c r="AH157" s="638"/>
      <c r="AI157" s="638"/>
      <c r="AJ157" s="638"/>
      <c r="AK157" s="638"/>
      <c r="AL157" s="638"/>
      <c r="AM157" s="638"/>
      <c r="AN157" s="638"/>
      <c r="AO157" s="638"/>
      <c r="AP157" s="638"/>
      <c r="AQ157" s="638"/>
      <c r="AR157" s="638"/>
      <c r="AS157" s="638"/>
      <c r="AT157" s="638"/>
      <c r="AU157" s="638"/>
      <c r="AV157" s="638"/>
      <c r="AW157" s="638"/>
      <c r="AX157" s="638"/>
      <c r="AY157" s="638"/>
    </row>
    <row r="158" spans="1:51" s="1" customFormat="1" ht="13.5" customHeight="1">
      <c r="A158" s="641" t="s">
        <v>273</v>
      </c>
      <c r="B158" s="641"/>
      <c r="C158" s="641"/>
      <c r="D158" s="641"/>
      <c r="E158" s="641"/>
      <c r="F158" s="641"/>
      <c r="G158" s="641"/>
      <c r="H158" s="641"/>
      <c r="I158" s="641"/>
      <c r="J158" s="641"/>
      <c r="K158" s="641"/>
      <c r="L158" s="641"/>
      <c r="M158" s="641"/>
      <c r="N158" s="641"/>
      <c r="O158" s="641"/>
      <c r="P158" s="641"/>
      <c r="Q158" s="641"/>
      <c r="R158" s="641"/>
      <c r="S158" s="641"/>
      <c r="T158" s="641"/>
      <c r="U158" s="641"/>
      <c r="V158" s="641"/>
      <c r="W158" s="641"/>
      <c r="X158" s="641"/>
      <c r="Y158" s="611" t="s">
        <v>274</v>
      </c>
      <c r="Z158" s="611"/>
      <c r="AA158" s="611"/>
      <c r="AB158" s="611"/>
      <c r="AC158" s="611"/>
      <c r="AD158" s="611"/>
      <c r="AE158" s="611"/>
      <c r="AF158" s="611"/>
      <c r="AG158" s="611"/>
      <c r="AH158" s="611"/>
      <c r="AI158" s="611"/>
      <c r="AJ158" s="611"/>
      <c r="AK158" s="611"/>
      <c r="AL158" s="611"/>
      <c r="AM158" s="611"/>
      <c r="AN158" s="611"/>
      <c r="AO158" s="611"/>
      <c r="AP158" s="611"/>
      <c r="AQ158" s="611"/>
      <c r="AR158" s="611"/>
      <c r="AS158" s="611"/>
      <c r="AT158" s="611"/>
      <c r="AU158" s="611"/>
      <c r="AV158" s="611"/>
      <c r="AW158" s="611"/>
      <c r="AX158" s="611"/>
      <c r="AY158" s="611"/>
    </row>
    <row r="159" spans="1:51" s="1" customFormat="1" ht="12" customHeight="1">
      <c r="A159" s="621" t="s">
        <v>0</v>
      </c>
      <c r="B159" s="621"/>
      <c r="C159" s="621"/>
      <c r="D159" s="621"/>
      <c r="E159" s="621"/>
      <c r="F159" s="621"/>
      <c r="G159" s="621"/>
      <c r="H159" s="621"/>
      <c r="I159" s="621"/>
      <c r="J159" s="621"/>
      <c r="K159" s="621"/>
      <c r="L159" s="621"/>
      <c r="M159" s="621"/>
      <c r="N159" s="621"/>
      <c r="O159" s="621"/>
      <c r="P159" s="621"/>
      <c r="Q159" s="621"/>
      <c r="R159" s="621"/>
      <c r="S159" s="621"/>
      <c r="T159" s="621"/>
      <c r="U159" s="621"/>
      <c r="V159" s="621"/>
      <c r="W159" s="621"/>
      <c r="X159" s="621"/>
      <c r="Y159" s="621"/>
      <c r="Z159" s="621"/>
      <c r="AA159" s="621" t="s">
        <v>275</v>
      </c>
      <c r="AB159" s="621"/>
      <c r="AC159" s="621"/>
      <c r="AD159" s="621"/>
      <c r="AE159" s="621"/>
      <c r="AF159" s="621"/>
      <c r="AG159" s="621"/>
      <c r="AH159" s="621"/>
      <c r="AI159" s="621"/>
      <c r="AJ159" s="621"/>
      <c r="AK159" s="621"/>
      <c r="AL159" s="621"/>
      <c r="AM159" s="621"/>
      <c r="AN159" s="621"/>
      <c r="AO159" s="621"/>
      <c r="AP159" s="621"/>
      <c r="AQ159" s="621"/>
      <c r="AR159" s="621"/>
      <c r="AS159" s="621"/>
      <c r="AT159" s="621"/>
      <c r="AU159" s="621"/>
      <c r="AV159" s="621"/>
      <c r="AW159" s="621"/>
      <c r="AX159" s="621"/>
      <c r="AY159" s="621"/>
    </row>
    <row r="160" spans="1:51" s="1" customFormat="1" ht="7.5" customHeight="1">
      <c r="A160" s="638" t="s">
        <v>0</v>
      </c>
      <c r="B160" s="638"/>
      <c r="C160" s="638"/>
      <c r="D160" s="638"/>
      <c r="E160" s="638"/>
      <c r="F160" s="638"/>
      <c r="G160" s="638"/>
      <c r="H160" s="638"/>
      <c r="I160" s="638"/>
      <c r="J160" s="638"/>
      <c r="K160" s="638"/>
      <c r="L160" s="638"/>
      <c r="M160" s="638"/>
      <c r="N160" s="638"/>
      <c r="O160" s="638"/>
      <c r="P160" s="638"/>
      <c r="Q160" s="638"/>
      <c r="R160" s="638"/>
      <c r="S160" s="638"/>
      <c r="T160" s="638"/>
      <c r="U160" s="638"/>
      <c r="V160" s="638"/>
      <c r="W160" s="638"/>
      <c r="X160" s="638"/>
      <c r="Y160" s="638"/>
      <c r="Z160" s="638"/>
      <c r="AA160" s="638"/>
      <c r="AB160" s="638"/>
      <c r="AC160" s="638"/>
      <c r="AD160" s="638"/>
      <c r="AE160" s="638"/>
      <c r="AF160" s="638"/>
      <c r="AG160" s="638"/>
      <c r="AH160" s="638"/>
      <c r="AI160" s="638"/>
      <c r="AJ160" s="638"/>
      <c r="AK160" s="638"/>
      <c r="AL160" s="638"/>
      <c r="AM160" s="638"/>
      <c r="AN160" s="638"/>
      <c r="AO160" s="638"/>
      <c r="AP160" s="638"/>
      <c r="AQ160" s="638"/>
      <c r="AR160" s="638"/>
      <c r="AS160" s="638"/>
      <c r="AT160" s="638"/>
      <c r="AU160" s="638"/>
      <c r="AV160" s="638"/>
      <c r="AW160" s="638"/>
      <c r="AX160" s="638"/>
      <c r="AY160" s="638"/>
    </row>
    <row r="161" spans="1:51" s="1" customFormat="1" ht="13.5" customHeight="1">
      <c r="A161" s="608" t="s">
        <v>0</v>
      </c>
      <c r="B161" s="608"/>
      <c r="C161" s="608"/>
      <c r="D161" s="608"/>
      <c r="E161" s="608"/>
      <c r="F161" s="608"/>
      <c r="G161" s="608"/>
      <c r="H161" s="608"/>
      <c r="I161" s="608"/>
      <c r="J161" s="608"/>
      <c r="K161" s="608"/>
      <c r="L161" s="608"/>
      <c r="M161" s="608"/>
      <c r="N161" s="608"/>
      <c r="O161" s="606" t="s">
        <v>266</v>
      </c>
      <c r="P161" s="606"/>
      <c r="Q161" s="606"/>
      <c r="R161" s="606"/>
      <c r="S161" s="606"/>
      <c r="T161" s="606"/>
      <c r="U161" s="606"/>
      <c r="V161" s="606"/>
      <c r="W161" s="611" t="s">
        <v>266</v>
      </c>
      <c r="X161" s="611"/>
      <c r="Y161" s="611"/>
      <c r="Z161" s="611"/>
      <c r="AA161" s="611"/>
      <c r="AB161" s="608" t="s">
        <v>0</v>
      </c>
      <c r="AC161" s="608"/>
      <c r="AD161" s="608"/>
      <c r="AE161" s="608"/>
      <c r="AF161" s="608"/>
      <c r="AG161" s="608"/>
      <c r="AH161" s="608"/>
      <c r="AI161" s="608"/>
      <c r="AJ161" s="611" t="s">
        <v>276</v>
      </c>
      <c r="AK161" s="611"/>
      <c r="AL161" s="611"/>
      <c r="AM161" s="611"/>
      <c r="AN161" s="611"/>
      <c r="AO161" s="611"/>
      <c r="AP161" s="611"/>
      <c r="AQ161" s="611"/>
      <c r="AR161" s="608" t="s">
        <v>0</v>
      </c>
      <c r="AS161" s="608"/>
      <c r="AT161" s="608"/>
      <c r="AU161" s="608"/>
      <c r="AV161" s="608"/>
      <c r="AW161" s="608"/>
      <c r="AX161" s="608"/>
      <c r="AY161" s="608"/>
    </row>
    <row r="162" spans="1:51" s="1" customFormat="1" ht="12" customHeight="1">
      <c r="A162" s="621" t="s">
        <v>0</v>
      </c>
      <c r="B162" s="621"/>
      <c r="C162" s="621"/>
      <c r="D162" s="621"/>
      <c r="E162" s="621"/>
      <c r="F162" s="621"/>
      <c r="G162" s="621"/>
      <c r="H162" s="621"/>
      <c r="I162" s="621"/>
      <c r="J162" s="621"/>
      <c r="K162" s="621"/>
      <c r="L162" s="621"/>
      <c r="M162" s="621"/>
      <c r="N162" s="621"/>
      <c r="O162" s="71" t="s">
        <v>277</v>
      </c>
      <c r="P162" s="71"/>
      <c r="Q162" s="71"/>
      <c r="R162" s="71"/>
      <c r="S162" s="71"/>
      <c r="T162" s="71"/>
      <c r="U162" s="71"/>
      <c r="V162" s="621" t="s">
        <v>278</v>
      </c>
      <c r="W162" s="621"/>
      <c r="X162" s="621"/>
      <c r="Y162" s="621"/>
      <c r="Z162" s="621"/>
      <c r="AA162" s="621"/>
      <c r="AB162" s="621"/>
      <c r="AC162" s="630" t="s">
        <v>268</v>
      </c>
      <c r="AD162" s="630"/>
      <c r="AE162" s="630"/>
      <c r="AF162" s="630"/>
      <c r="AG162" s="630"/>
      <c r="AH162" s="630"/>
      <c r="AI162" s="621" t="s">
        <v>269</v>
      </c>
      <c r="AJ162" s="621"/>
      <c r="AK162" s="621"/>
      <c r="AL162" s="621"/>
      <c r="AM162" s="621"/>
      <c r="AN162" s="621"/>
      <c r="AO162" s="621"/>
      <c r="AP162" s="621"/>
      <c r="AQ162" s="621"/>
      <c r="AR162" s="621"/>
      <c r="AS162" s="621"/>
      <c r="AT162" s="621"/>
      <c r="AU162" s="621" t="s">
        <v>0</v>
      </c>
      <c r="AV162" s="621"/>
      <c r="AW162" s="621"/>
      <c r="AX162" s="621"/>
      <c r="AY162" s="621"/>
    </row>
    <row r="163" spans="1:51" s="1" customFormat="1" ht="13.5" customHeight="1">
      <c r="A163" s="606" t="s">
        <v>279</v>
      </c>
      <c r="B163" s="606"/>
      <c r="C163" s="606"/>
      <c r="D163" s="611" t="s">
        <v>270</v>
      </c>
      <c r="E163" s="611"/>
      <c r="F163" s="611"/>
      <c r="G163" s="611"/>
      <c r="H163" s="611"/>
      <c r="I163" s="611"/>
      <c r="J163" s="611"/>
      <c r="K163" s="608" t="s">
        <v>0</v>
      </c>
      <c r="L163" s="608"/>
      <c r="M163" s="608"/>
      <c r="N163" s="608"/>
      <c r="O163" s="608"/>
      <c r="P163" s="608"/>
      <c r="Q163" s="608"/>
      <c r="R163" s="608"/>
      <c r="S163" s="608"/>
      <c r="T163" s="611" t="s">
        <v>280</v>
      </c>
      <c r="U163" s="611"/>
      <c r="V163" s="611"/>
      <c r="W163" s="611"/>
      <c r="X163" s="611"/>
      <c r="Y163" s="611"/>
      <c r="Z163" s="611"/>
      <c r="AA163" s="611"/>
      <c r="AB163" s="611"/>
      <c r="AC163" s="611"/>
      <c r="AD163" s="611"/>
      <c r="AE163" s="619" t="s">
        <v>0</v>
      </c>
      <c r="AF163" s="611" t="s">
        <v>0</v>
      </c>
      <c r="AG163" s="611"/>
      <c r="AH163" s="611"/>
      <c r="AI163" s="611"/>
      <c r="AJ163" s="611"/>
      <c r="AK163" s="611"/>
      <c r="AL163" s="611"/>
      <c r="AM163" s="611"/>
      <c r="AN163" s="611"/>
      <c r="AO163" s="611"/>
      <c r="AP163" s="611"/>
      <c r="AQ163" s="611"/>
      <c r="AR163" s="611"/>
      <c r="AS163" s="608" t="s">
        <v>0</v>
      </c>
      <c r="AT163" s="608"/>
      <c r="AU163" s="608"/>
      <c r="AV163" s="608"/>
      <c r="AW163" s="608"/>
      <c r="AX163" s="608"/>
      <c r="AY163" s="608"/>
    </row>
    <row r="164" spans="1:51" s="1" customFormat="1" ht="12" customHeight="1">
      <c r="A164" s="649" t="s">
        <v>0</v>
      </c>
      <c r="B164" s="621" t="s">
        <v>278</v>
      </c>
      <c r="C164" s="621"/>
      <c r="D164" s="621"/>
      <c r="E164" s="621"/>
      <c r="F164" s="621"/>
      <c r="G164" s="621"/>
      <c r="H164" s="621"/>
      <c r="I164" s="621"/>
      <c r="J164" s="621"/>
      <c r="K164" s="621"/>
      <c r="L164" s="630" t="s">
        <v>268</v>
      </c>
      <c r="M164" s="630"/>
      <c r="N164" s="630"/>
      <c r="O164" s="630"/>
      <c r="P164" s="630"/>
      <c r="Q164" s="630"/>
      <c r="R164" s="621" t="s">
        <v>269</v>
      </c>
      <c r="S164" s="621"/>
      <c r="T164" s="621"/>
      <c r="U164" s="621"/>
      <c r="V164" s="621"/>
      <c r="W164" s="621"/>
      <c r="X164" s="621"/>
      <c r="Y164" s="621"/>
      <c r="Z164" s="621"/>
      <c r="AA164" s="621"/>
      <c r="AB164" s="621"/>
      <c r="AC164" s="621"/>
      <c r="AD164" s="621"/>
      <c r="AE164" s="621"/>
      <c r="AF164" s="621" t="s">
        <v>281</v>
      </c>
      <c r="AG164" s="621"/>
      <c r="AH164" s="621"/>
      <c r="AI164" s="621"/>
      <c r="AJ164" s="621"/>
      <c r="AK164" s="621"/>
      <c r="AL164" s="621"/>
      <c r="AM164" s="621"/>
      <c r="AN164" s="621"/>
      <c r="AO164" s="621"/>
      <c r="AP164" s="621"/>
      <c r="AQ164" s="621"/>
      <c r="AR164" s="621"/>
      <c r="AS164" s="621" t="s">
        <v>0</v>
      </c>
      <c r="AT164" s="621"/>
      <c r="AU164" s="621"/>
      <c r="AV164" s="621"/>
      <c r="AW164" s="621"/>
      <c r="AX164" s="621"/>
      <c r="AY164" s="621"/>
    </row>
    <row r="165" spans="1:51" s="1" customFormat="1" ht="7.5" customHeight="1">
      <c r="A165" s="638" t="s">
        <v>0</v>
      </c>
      <c r="B165" s="638"/>
      <c r="C165" s="638"/>
      <c r="D165" s="638"/>
      <c r="E165" s="638"/>
      <c r="F165" s="638"/>
      <c r="G165" s="638"/>
      <c r="H165" s="638"/>
      <c r="I165" s="638"/>
      <c r="J165" s="638"/>
      <c r="K165" s="638"/>
      <c r="L165" s="638"/>
      <c r="M165" s="638"/>
      <c r="N165" s="638"/>
      <c r="O165" s="638"/>
      <c r="P165" s="638"/>
      <c r="Q165" s="638"/>
      <c r="R165" s="638"/>
      <c r="S165" s="638"/>
      <c r="T165" s="638"/>
      <c r="U165" s="638"/>
      <c r="V165" s="638"/>
      <c r="W165" s="638"/>
      <c r="X165" s="638"/>
      <c r="Y165" s="638"/>
      <c r="Z165" s="638"/>
      <c r="AA165" s="638"/>
      <c r="AB165" s="638"/>
      <c r="AC165" s="638"/>
      <c r="AD165" s="638"/>
      <c r="AE165" s="638"/>
      <c r="AF165" s="638"/>
      <c r="AG165" s="638"/>
      <c r="AH165" s="638"/>
      <c r="AI165" s="638"/>
      <c r="AJ165" s="638"/>
      <c r="AK165" s="638"/>
      <c r="AL165" s="638"/>
      <c r="AM165" s="638"/>
      <c r="AN165" s="638"/>
      <c r="AO165" s="638"/>
      <c r="AP165" s="638"/>
      <c r="AQ165" s="638"/>
      <c r="AR165" s="638"/>
      <c r="AS165" s="638"/>
      <c r="AT165" s="638"/>
      <c r="AU165" s="638"/>
      <c r="AV165" s="638"/>
      <c r="AW165" s="638"/>
      <c r="AX165" s="638"/>
      <c r="AY165" s="638"/>
    </row>
    <row r="166" spans="1:51" s="1" customFormat="1" ht="13.5" customHeight="1">
      <c r="A166" s="651" t="s">
        <v>282</v>
      </c>
      <c r="B166" s="651"/>
      <c r="C166" s="651"/>
      <c r="D166" s="651"/>
      <c r="E166" s="651"/>
      <c r="F166" s="651"/>
      <c r="G166" s="651"/>
      <c r="H166" s="651"/>
      <c r="I166" s="651"/>
      <c r="J166" s="608" t="s">
        <v>0</v>
      </c>
      <c r="K166" s="608"/>
      <c r="L166" s="608"/>
      <c r="M166" s="608"/>
      <c r="N166" s="608"/>
      <c r="O166" s="608"/>
      <c r="P166" s="608"/>
      <c r="Q166" s="608"/>
      <c r="R166" s="608"/>
      <c r="S166" s="608"/>
      <c r="T166" s="608"/>
      <c r="U166" s="608"/>
      <c r="V166" s="608"/>
      <c r="W166" s="608"/>
      <c r="X166" s="608"/>
      <c r="Y166" s="608"/>
      <c r="Z166" s="608"/>
      <c r="AA166" s="608"/>
      <c r="AB166" s="608"/>
      <c r="AC166" s="608"/>
      <c r="AD166" s="608"/>
      <c r="AE166" s="608"/>
      <c r="AF166" s="608"/>
      <c r="AG166" s="608"/>
      <c r="AH166" s="608"/>
      <c r="AI166" s="608"/>
      <c r="AJ166" s="608"/>
      <c r="AK166" s="608"/>
      <c r="AL166" s="608"/>
      <c r="AM166" s="608"/>
      <c r="AN166" s="608"/>
      <c r="AO166" s="608"/>
      <c r="AP166" s="608"/>
      <c r="AQ166" s="608"/>
      <c r="AR166" s="608"/>
      <c r="AS166" s="608"/>
      <c r="AT166" s="608"/>
      <c r="AU166" s="608"/>
      <c r="AV166" s="608"/>
      <c r="AW166" s="608"/>
      <c r="AX166" s="608"/>
      <c r="AY166" s="608"/>
    </row>
  </sheetData>
  <mergeCells count="1179">
    <mergeCell ref="A1:P1"/>
    <mergeCell ref="Q1:AK1"/>
    <mergeCell ref="AL1:AY1"/>
    <mergeCell ref="A2:E2"/>
    <mergeCell ref="F2:AV2"/>
    <mergeCell ref="AW2:AY2"/>
    <mergeCell ref="A3:AP3"/>
    <mergeCell ref="AQ3:AV3"/>
    <mergeCell ref="AW3:AY3"/>
    <mergeCell ref="A4:W4"/>
    <mergeCell ref="X4:AF4"/>
    <mergeCell ref="AG4:AV4"/>
    <mergeCell ref="AW4:AY4"/>
    <mergeCell ref="A5:H5"/>
    <mergeCell ref="I5:AQ5"/>
    <mergeCell ref="AR5:AV5"/>
    <mergeCell ref="AW5:AY5"/>
    <mergeCell ref="A6:H6"/>
    <mergeCell ref="I6:AQ6"/>
    <mergeCell ref="AR6:AV6"/>
    <mergeCell ref="AW6:AY6"/>
    <mergeCell ref="A7:H7"/>
    <mergeCell ref="I7:AQ7"/>
    <mergeCell ref="AR7:AV7"/>
    <mergeCell ref="AW7:AY7"/>
    <mergeCell ref="A8:H9"/>
    <mergeCell ref="I8:AQ9"/>
    <mergeCell ref="AR8:AV8"/>
    <mergeCell ref="AR9:AV9"/>
    <mergeCell ref="AW8:AY8"/>
    <mergeCell ref="AW9:AY9"/>
    <mergeCell ref="A10:B10"/>
    <mergeCell ref="C10:AV10"/>
    <mergeCell ref="AW10:AY10"/>
    <mergeCell ref="A11:AS11"/>
    <mergeCell ref="AT11:AV11"/>
    <mergeCell ref="AW11:AY11"/>
    <mergeCell ref="A12:AY12"/>
    <mergeCell ref="A13:O13"/>
    <mergeCell ref="P13:T13"/>
    <mergeCell ref="U13:W13"/>
    <mergeCell ref="X13:AC13"/>
    <mergeCell ref="AD13:AG13"/>
    <mergeCell ref="AH13:AL13"/>
    <mergeCell ref="AM13:AO13"/>
    <mergeCell ref="AP13:AU13"/>
    <mergeCell ref="AV13:AX13"/>
    <mergeCell ref="A14:O14"/>
    <mergeCell ref="P14:T14"/>
    <mergeCell ref="U14:W14"/>
    <mergeCell ref="X14:AC14"/>
    <mergeCell ref="AD14:AG14"/>
    <mergeCell ref="AH14:AL14"/>
    <mergeCell ref="AM14:AO14"/>
    <mergeCell ref="AP14:AU14"/>
    <mergeCell ref="AV14:AX14"/>
    <mergeCell ref="A15:O15"/>
    <mergeCell ref="P15:T15"/>
    <mergeCell ref="U15:W15"/>
    <mergeCell ref="X15:AC15"/>
    <mergeCell ref="AD15:AG15"/>
    <mergeCell ref="AH15:AL15"/>
    <mergeCell ref="AM15:AO15"/>
    <mergeCell ref="AP15:AU15"/>
    <mergeCell ref="AV15:AX15"/>
    <mergeCell ref="A16:AY16"/>
    <mergeCell ref="A17:O18"/>
    <mergeCell ref="P17:T18"/>
    <mergeCell ref="U17:AL17"/>
    <mergeCell ref="U18:W18"/>
    <mergeCell ref="X18:AC18"/>
    <mergeCell ref="AD18:AG18"/>
    <mergeCell ref="AH18:AL18"/>
    <mergeCell ref="AM17:AY17"/>
    <mergeCell ref="AM18:AO18"/>
    <mergeCell ref="AP18:AU18"/>
    <mergeCell ref="AV18:AX18"/>
    <mergeCell ref="A19:O19"/>
    <mergeCell ref="P19:T19"/>
    <mergeCell ref="U19:W19"/>
    <mergeCell ref="X19:AC19"/>
    <mergeCell ref="AD19:AG19"/>
    <mergeCell ref="AH19:AL19"/>
    <mergeCell ref="AM19:AO19"/>
    <mergeCell ref="AP19:AU19"/>
    <mergeCell ref="AV19:AX19"/>
    <mergeCell ref="A20:O20"/>
    <mergeCell ref="A21:O21"/>
    <mergeCell ref="P20:T21"/>
    <mergeCell ref="U20:W21"/>
    <mergeCell ref="X20:AC21"/>
    <mergeCell ref="AD20:AG21"/>
    <mergeCell ref="AH20:AL21"/>
    <mergeCell ref="AM20:AO21"/>
    <mergeCell ref="AP20:AU21"/>
    <mergeCell ref="AV20:AX21"/>
    <mergeCell ref="AY20:AY21"/>
    <mergeCell ref="A22:O22"/>
    <mergeCell ref="P22:T22"/>
    <mergeCell ref="U22:W22"/>
    <mergeCell ref="X22:AC22"/>
    <mergeCell ref="AD22:AG22"/>
    <mergeCell ref="AH22:AL22"/>
    <mergeCell ref="AM22:AO22"/>
    <mergeCell ref="AP22:AU22"/>
    <mergeCell ref="AV22:AX22"/>
    <mergeCell ref="A23:O23"/>
    <mergeCell ref="P23:T23"/>
    <mergeCell ref="U23:W23"/>
    <mergeCell ref="X23:AC23"/>
    <mergeCell ref="AD23:AG23"/>
    <mergeCell ref="AH23:AL23"/>
    <mergeCell ref="AM23:AO23"/>
    <mergeCell ref="AP23:AU23"/>
    <mergeCell ref="AV23:AX23"/>
    <mergeCell ref="A24:O24"/>
    <mergeCell ref="P24:T24"/>
    <mergeCell ref="U24:W24"/>
    <mergeCell ref="X24:AC24"/>
    <mergeCell ref="AD24:AG24"/>
    <mergeCell ref="AH24:AL24"/>
    <mergeCell ref="AM24:AO24"/>
    <mergeCell ref="AP24:AU24"/>
    <mergeCell ref="AV24:AX24"/>
    <mergeCell ref="A25:O25"/>
    <mergeCell ref="P25:T25"/>
    <mergeCell ref="U25:W25"/>
    <mergeCell ref="X25:AC25"/>
    <mergeCell ref="AD25:AG25"/>
    <mergeCell ref="AH25:AL25"/>
    <mergeCell ref="AM25:AO25"/>
    <mergeCell ref="AP25:AU25"/>
    <mergeCell ref="AV25:AX25"/>
    <mergeCell ref="A26:O26"/>
    <mergeCell ref="P26:T26"/>
    <mergeCell ref="U26:W26"/>
    <mergeCell ref="X26:AC26"/>
    <mergeCell ref="AD26:AG26"/>
    <mergeCell ref="AH26:AL26"/>
    <mergeCell ref="AM26:AO26"/>
    <mergeCell ref="AP26:AU26"/>
    <mergeCell ref="AV26:AX26"/>
    <mergeCell ref="A27:O27"/>
    <mergeCell ref="P27:T27"/>
    <mergeCell ref="U27:W27"/>
    <mergeCell ref="X27:AC27"/>
    <mergeCell ref="AD27:AG27"/>
    <mergeCell ref="AH27:AL27"/>
    <mergeCell ref="AM27:AO27"/>
    <mergeCell ref="AP27:AU27"/>
    <mergeCell ref="AV27:AX27"/>
    <mergeCell ref="A28:O28"/>
    <mergeCell ref="P28:T28"/>
    <mergeCell ref="U28:W28"/>
    <mergeCell ref="X28:AC28"/>
    <mergeCell ref="AD28:AG28"/>
    <mergeCell ref="AH28:AL28"/>
    <mergeCell ref="AM28:AO28"/>
    <mergeCell ref="AP28:AU28"/>
    <mergeCell ref="AV28:AX28"/>
    <mergeCell ref="A29:O29"/>
    <mergeCell ref="P29:T29"/>
    <mergeCell ref="U29:W29"/>
    <mergeCell ref="X29:AC29"/>
    <mergeCell ref="AD29:AG29"/>
    <mergeCell ref="AH29:AL29"/>
    <mergeCell ref="AM29:AO29"/>
    <mergeCell ref="AP29:AU29"/>
    <mergeCell ref="AV29:AX29"/>
    <mergeCell ref="A30:O30"/>
    <mergeCell ref="P30:T30"/>
    <mergeCell ref="U30:W30"/>
    <mergeCell ref="X30:AC30"/>
    <mergeCell ref="AD30:AG30"/>
    <mergeCell ref="AH30:AL30"/>
    <mergeCell ref="AM30:AO30"/>
    <mergeCell ref="AP30:AU30"/>
    <mergeCell ref="AV30:AX30"/>
    <mergeCell ref="A31:O31"/>
    <mergeCell ref="P31:T31"/>
    <mergeCell ref="U31:W31"/>
    <mergeCell ref="X31:AC31"/>
    <mergeCell ref="AD31:AG31"/>
    <mergeCell ref="AH31:AL31"/>
    <mergeCell ref="AM31:AO31"/>
    <mergeCell ref="AP31:AU31"/>
    <mergeCell ref="AV31:AX31"/>
    <mergeCell ref="A32:O32"/>
    <mergeCell ref="P32:T32"/>
    <mergeCell ref="U32:W32"/>
    <mergeCell ref="X32:AC32"/>
    <mergeCell ref="AD32:AG32"/>
    <mergeCell ref="AH32:AL32"/>
    <mergeCell ref="AM32:AO32"/>
    <mergeCell ref="AP32:AU32"/>
    <mergeCell ref="AV32:AX32"/>
    <mergeCell ref="A33:O33"/>
    <mergeCell ref="P33:T33"/>
    <mergeCell ref="U33:W33"/>
    <mergeCell ref="X33:AC33"/>
    <mergeCell ref="AD33:AG33"/>
    <mergeCell ref="AH33:AL33"/>
    <mergeCell ref="AM33:AO33"/>
    <mergeCell ref="AP33:AU33"/>
    <mergeCell ref="AV33:AX33"/>
    <mergeCell ref="A34:O34"/>
    <mergeCell ref="P34:T34"/>
    <mergeCell ref="U34:W34"/>
    <mergeCell ref="X34:AC34"/>
    <mergeCell ref="AD34:AG34"/>
    <mergeCell ref="AH34:AL34"/>
    <mergeCell ref="AM34:AO34"/>
    <mergeCell ref="AP34:AU34"/>
    <mergeCell ref="AV34:AX34"/>
    <mergeCell ref="A35:O35"/>
    <mergeCell ref="P35:T35"/>
    <mergeCell ref="U35:W35"/>
    <mergeCell ref="X35:AC35"/>
    <mergeCell ref="AD35:AG35"/>
    <mergeCell ref="AH35:AL35"/>
    <mergeCell ref="AM35:AO35"/>
    <mergeCell ref="AP35:AU35"/>
    <mergeCell ref="AV35:AX35"/>
    <mergeCell ref="A36:O36"/>
    <mergeCell ref="P36:AY36"/>
    <mergeCell ref="A37:AY37"/>
    <mergeCell ref="A38:O39"/>
    <mergeCell ref="P38:T39"/>
    <mergeCell ref="U38:AL38"/>
    <mergeCell ref="U39:W39"/>
    <mergeCell ref="X39:AC39"/>
    <mergeCell ref="AD39:AG39"/>
    <mergeCell ref="AH39:AL39"/>
    <mergeCell ref="AM38:AY38"/>
    <mergeCell ref="AM39:AO39"/>
    <mergeCell ref="AP39:AU39"/>
    <mergeCell ref="AV39:AX39"/>
    <mergeCell ref="A40:O40"/>
    <mergeCell ref="P40:T40"/>
    <mergeCell ref="U40:W40"/>
    <mergeCell ref="X40:AC40"/>
    <mergeCell ref="AD40:AG40"/>
    <mergeCell ref="AH40:AL40"/>
    <mergeCell ref="AM40:AO40"/>
    <mergeCell ref="AP40:AU40"/>
    <mergeCell ref="AV40:AX40"/>
    <mergeCell ref="A41:O41"/>
    <mergeCell ref="P41:T41"/>
    <mergeCell ref="U41:W41"/>
    <mergeCell ref="X41:AC41"/>
    <mergeCell ref="AD41:AG41"/>
    <mergeCell ref="AH41:AL41"/>
    <mergeCell ref="AM41:AO41"/>
    <mergeCell ref="AP41:AU41"/>
    <mergeCell ref="AV41:AX41"/>
    <mergeCell ref="A42:O42"/>
    <mergeCell ref="P42:T42"/>
    <mergeCell ref="U42:W42"/>
    <mergeCell ref="X42:AC42"/>
    <mergeCell ref="AD42:AG42"/>
    <mergeCell ref="AH42:AL42"/>
    <mergeCell ref="AM42:AO42"/>
    <mergeCell ref="AP42:AU42"/>
    <mergeCell ref="AV42:AX42"/>
    <mergeCell ref="A43:O43"/>
    <mergeCell ref="P43:T43"/>
    <mergeCell ref="U43:W43"/>
    <mergeCell ref="X43:AC43"/>
    <mergeCell ref="AD43:AG43"/>
    <mergeCell ref="AH43:AL43"/>
    <mergeCell ref="AM43:AO43"/>
    <mergeCell ref="AP43:AU43"/>
    <mergeCell ref="AV43:AX43"/>
    <mergeCell ref="A44:O44"/>
    <mergeCell ref="P44:T44"/>
    <mergeCell ref="U44:W44"/>
    <mergeCell ref="X44:AC44"/>
    <mergeCell ref="AD44:AG44"/>
    <mergeCell ref="AH44:AL44"/>
    <mergeCell ref="AM44:AO44"/>
    <mergeCell ref="AP44:AU44"/>
    <mergeCell ref="AV44:AX44"/>
    <mergeCell ref="A45:O45"/>
    <mergeCell ref="P45:T45"/>
    <mergeCell ref="U45:W45"/>
    <mergeCell ref="X45:AC45"/>
    <mergeCell ref="AD45:AG45"/>
    <mergeCell ref="AH45:AL45"/>
    <mergeCell ref="AM45:AO45"/>
    <mergeCell ref="AP45:AU45"/>
    <mergeCell ref="AV45:AX45"/>
    <mergeCell ref="A46:O46"/>
    <mergeCell ref="P46:T46"/>
    <mergeCell ref="U46:W46"/>
    <mergeCell ref="X46:AC46"/>
    <mergeCell ref="AD46:AG46"/>
    <mergeCell ref="AH46:AL46"/>
    <mergeCell ref="AM46:AO46"/>
    <mergeCell ref="AP46:AU46"/>
    <mergeCell ref="AV46:AX46"/>
    <mergeCell ref="A47:O47"/>
    <mergeCell ref="P47:T47"/>
    <mergeCell ref="U47:W47"/>
    <mergeCell ref="X47:AC47"/>
    <mergeCell ref="AD47:AG47"/>
    <mergeCell ref="AH47:AL47"/>
    <mergeCell ref="AM47:AO47"/>
    <mergeCell ref="AP47:AU47"/>
    <mergeCell ref="AV47:AX47"/>
    <mergeCell ref="A48:O48"/>
    <mergeCell ref="P48:T48"/>
    <mergeCell ref="U48:W48"/>
    <mergeCell ref="X48:AC48"/>
    <mergeCell ref="AD48:AG48"/>
    <mergeCell ref="AH48:AL48"/>
    <mergeCell ref="AM48:AO48"/>
    <mergeCell ref="AP48:AU48"/>
    <mergeCell ref="AV48:AX48"/>
    <mergeCell ref="A49:O49"/>
    <mergeCell ref="P49:T49"/>
    <mergeCell ref="U49:W49"/>
    <mergeCell ref="X49:AC49"/>
    <mergeCell ref="AD49:AG49"/>
    <mergeCell ref="AH49:AL49"/>
    <mergeCell ref="AM49:AO49"/>
    <mergeCell ref="AP49:AU49"/>
    <mergeCell ref="AV49:AX49"/>
    <mergeCell ref="A50:O50"/>
    <mergeCell ref="P50:T50"/>
    <mergeCell ref="U50:W50"/>
    <mergeCell ref="X50:AC50"/>
    <mergeCell ref="AD50:AG50"/>
    <mergeCell ref="AH50:AL50"/>
    <mergeCell ref="AM50:AO50"/>
    <mergeCell ref="AP50:AU50"/>
    <mergeCell ref="AV50:AX50"/>
    <mergeCell ref="A51:O51"/>
    <mergeCell ref="P51:T51"/>
    <mergeCell ref="U51:W51"/>
    <mergeCell ref="X51:AC51"/>
    <mergeCell ref="AD51:AG51"/>
    <mergeCell ref="AH51:AL51"/>
    <mergeCell ref="AM51:AO51"/>
    <mergeCell ref="AP51:AU51"/>
    <mergeCell ref="AV51:AX51"/>
    <mergeCell ref="A52:O52"/>
    <mergeCell ref="P52:T52"/>
    <mergeCell ref="U52:W52"/>
    <mergeCell ref="X52:AC52"/>
    <mergeCell ref="AD52:AG52"/>
    <mergeCell ref="AH52:AL52"/>
    <mergeCell ref="AM52:AO52"/>
    <mergeCell ref="AP52:AU52"/>
    <mergeCell ref="AV52:AX52"/>
    <mergeCell ref="A53:O53"/>
    <mergeCell ref="P53:T53"/>
    <mergeCell ref="U53:W53"/>
    <mergeCell ref="X53:AC53"/>
    <mergeCell ref="AD53:AG53"/>
    <mergeCell ref="AH53:AL53"/>
    <mergeCell ref="AM53:AO53"/>
    <mergeCell ref="AP53:AU53"/>
    <mergeCell ref="AV53:AX53"/>
    <mergeCell ref="A54:O54"/>
    <mergeCell ref="P54:T54"/>
    <mergeCell ref="U54:W54"/>
    <mergeCell ref="X54:AC54"/>
    <mergeCell ref="AD54:AG54"/>
    <mergeCell ref="AH54:AL54"/>
    <mergeCell ref="AM54:AO54"/>
    <mergeCell ref="AP54:AU54"/>
    <mergeCell ref="AV54:AX54"/>
    <mergeCell ref="A55:O55"/>
    <mergeCell ref="P55:T55"/>
    <mergeCell ref="U55:W55"/>
    <mergeCell ref="X55:AC55"/>
    <mergeCell ref="AD55:AG55"/>
    <mergeCell ref="AH55:AL55"/>
    <mergeCell ref="AM55:AO55"/>
    <mergeCell ref="AP55:AU55"/>
    <mergeCell ref="AV55:AX55"/>
    <mergeCell ref="A56:O56"/>
    <mergeCell ref="P56:T56"/>
    <mergeCell ref="U56:W56"/>
    <mergeCell ref="X56:AC56"/>
    <mergeCell ref="AD56:AG56"/>
    <mergeCell ref="AH56:AL56"/>
    <mergeCell ref="AM56:AO56"/>
    <mergeCell ref="AP56:AU56"/>
    <mergeCell ref="AV56:AX56"/>
    <mergeCell ref="A57:O57"/>
    <mergeCell ref="P57:T57"/>
    <mergeCell ref="U57:W57"/>
    <mergeCell ref="X57:AC57"/>
    <mergeCell ref="AD57:AG57"/>
    <mergeCell ref="AH57:AL57"/>
    <mergeCell ref="AM57:AO57"/>
    <mergeCell ref="AP57:AU57"/>
    <mergeCell ref="AV57:AX57"/>
    <mergeCell ref="A58:O58"/>
    <mergeCell ref="P58:T58"/>
    <mergeCell ref="U58:W58"/>
    <mergeCell ref="X58:AC58"/>
    <mergeCell ref="AD58:AG58"/>
    <mergeCell ref="AH58:AL58"/>
    <mergeCell ref="AM58:AO58"/>
    <mergeCell ref="AP58:AU58"/>
    <mergeCell ref="AV58:AX58"/>
    <mergeCell ref="A59:O59"/>
    <mergeCell ref="P59:T59"/>
    <mergeCell ref="U59:W59"/>
    <mergeCell ref="X59:AC59"/>
    <mergeCell ref="AD59:AG59"/>
    <mergeCell ref="AH59:AL59"/>
    <mergeCell ref="AM59:AO59"/>
    <mergeCell ref="AP59:AU59"/>
    <mergeCell ref="AV59:AX59"/>
    <mergeCell ref="A60:O60"/>
    <mergeCell ref="P60:T60"/>
    <mergeCell ref="U60:W60"/>
    <mergeCell ref="X60:AC60"/>
    <mergeCell ref="AD60:AG60"/>
    <mergeCell ref="AH60:AL60"/>
    <mergeCell ref="AM60:AO60"/>
    <mergeCell ref="AP60:AU60"/>
    <mergeCell ref="AV60:AX60"/>
    <mergeCell ref="A61:AY61"/>
    <mergeCell ref="A62:O63"/>
    <mergeCell ref="P62:T63"/>
    <mergeCell ref="U62:AL62"/>
    <mergeCell ref="U63:W63"/>
    <mergeCell ref="X63:AC63"/>
    <mergeCell ref="AD63:AG63"/>
    <mergeCell ref="AH63:AL63"/>
    <mergeCell ref="AM62:AY62"/>
    <mergeCell ref="AM63:AO63"/>
    <mergeCell ref="AP63:AU63"/>
    <mergeCell ref="AV63:AX63"/>
    <mergeCell ref="A64:O64"/>
    <mergeCell ref="P64:T64"/>
    <mergeCell ref="U64:W64"/>
    <mergeCell ref="X64:AC64"/>
    <mergeCell ref="AD64:AG64"/>
    <mergeCell ref="AH64:AL64"/>
    <mergeCell ref="AM64:AO64"/>
    <mergeCell ref="AP64:AU64"/>
    <mergeCell ref="AV64:AX64"/>
    <mergeCell ref="A65:O65"/>
    <mergeCell ref="P65:T65"/>
    <mergeCell ref="U65:W65"/>
    <mergeCell ref="X65:AC65"/>
    <mergeCell ref="AD65:AG65"/>
    <mergeCell ref="AH65:AL65"/>
    <mergeCell ref="AM65:AO65"/>
    <mergeCell ref="AP65:AU65"/>
    <mergeCell ref="AV65:AX65"/>
    <mergeCell ref="A66:O66"/>
    <mergeCell ref="P66:T66"/>
    <mergeCell ref="U66:W66"/>
    <mergeCell ref="X66:AC66"/>
    <mergeCell ref="AD66:AG66"/>
    <mergeCell ref="AH66:AL66"/>
    <mergeCell ref="AM66:AO66"/>
    <mergeCell ref="AP66:AU66"/>
    <mergeCell ref="AV66:AX66"/>
    <mergeCell ref="A67:O67"/>
    <mergeCell ref="P67:T67"/>
    <mergeCell ref="U67:W67"/>
    <mergeCell ref="X67:AC67"/>
    <mergeCell ref="AD67:AG67"/>
    <mergeCell ref="AH67:AL67"/>
    <mergeCell ref="AM67:AO67"/>
    <mergeCell ref="AP67:AU67"/>
    <mergeCell ref="AV67:AX67"/>
    <mergeCell ref="A68:O68"/>
    <mergeCell ref="P68:T68"/>
    <mergeCell ref="U68:W68"/>
    <mergeCell ref="X68:AC68"/>
    <mergeCell ref="AD68:AG68"/>
    <mergeCell ref="AH68:AL68"/>
    <mergeCell ref="AM68:AO68"/>
    <mergeCell ref="AP68:AU68"/>
    <mergeCell ref="AV68:AX68"/>
    <mergeCell ref="A69:O69"/>
    <mergeCell ref="P69:T69"/>
    <mergeCell ref="U69:W69"/>
    <mergeCell ref="X69:AC69"/>
    <mergeCell ref="AD69:AG69"/>
    <mergeCell ref="AH69:AL69"/>
    <mergeCell ref="AM69:AO69"/>
    <mergeCell ref="AP69:AU69"/>
    <mergeCell ref="AV69:AX69"/>
    <mergeCell ref="A70:O70"/>
    <mergeCell ref="P70:T70"/>
    <mergeCell ref="U70:W70"/>
    <mergeCell ref="X70:AC70"/>
    <mergeCell ref="AD70:AG70"/>
    <mergeCell ref="AH70:AL70"/>
    <mergeCell ref="AM70:AO70"/>
    <mergeCell ref="AP70:AU70"/>
    <mergeCell ref="AV70:AX70"/>
    <mergeCell ref="A71:O71"/>
    <mergeCell ref="A72:O72"/>
    <mergeCell ref="P71:T72"/>
    <mergeCell ref="U71:W72"/>
    <mergeCell ref="X71:AC72"/>
    <mergeCell ref="AD71:AG72"/>
    <mergeCell ref="AH71:AL72"/>
    <mergeCell ref="AM71:AO72"/>
    <mergeCell ref="AP71:AU72"/>
    <mergeCell ref="AV71:AX72"/>
    <mergeCell ref="AY71:AY72"/>
    <mergeCell ref="A73:O73"/>
    <mergeCell ref="A74:O74"/>
    <mergeCell ref="P73:T74"/>
    <mergeCell ref="U73:W74"/>
    <mergeCell ref="X73:AC74"/>
    <mergeCell ref="AD73:AG74"/>
    <mergeCell ref="AH73:AL74"/>
    <mergeCell ref="AM73:AO74"/>
    <mergeCell ref="AP73:AU74"/>
    <mergeCell ref="AV73:AX74"/>
    <mergeCell ref="AY73:AY74"/>
    <mergeCell ref="A75:O75"/>
    <mergeCell ref="P75:T75"/>
    <mergeCell ref="U75:W75"/>
    <mergeCell ref="X75:AC75"/>
    <mergeCell ref="AD75:AG75"/>
    <mergeCell ref="AH75:AL75"/>
    <mergeCell ref="AM75:AO75"/>
    <mergeCell ref="AP75:AU75"/>
    <mergeCell ref="AV75:AX75"/>
    <mergeCell ref="A76:O76"/>
    <mergeCell ref="P76:T76"/>
    <mergeCell ref="U76:W76"/>
    <mergeCell ref="X76:AC76"/>
    <mergeCell ref="AD76:AG76"/>
    <mergeCell ref="AH76:AL76"/>
    <mergeCell ref="AM76:AO76"/>
    <mergeCell ref="AP76:AU76"/>
    <mergeCell ref="AV76:AX76"/>
    <mergeCell ref="A77:O77"/>
    <mergeCell ref="P77:T77"/>
    <mergeCell ref="U77:W77"/>
    <mergeCell ref="X77:AC77"/>
    <mergeCell ref="AD77:AG77"/>
    <mergeCell ref="AH77:AL77"/>
    <mergeCell ref="AM77:AO77"/>
    <mergeCell ref="AP77:AU77"/>
    <mergeCell ref="AV77:AX77"/>
    <mergeCell ref="A78:O78"/>
    <mergeCell ref="P78:T78"/>
    <mergeCell ref="U78:W78"/>
    <mergeCell ref="X78:AC78"/>
    <mergeCell ref="AD78:AG78"/>
    <mergeCell ref="AH78:AL78"/>
    <mergeCell ref="AM78:AO78"/>
    <mergeCell ref="AP78:AU78"/>
    <mergeCell ref="AV78:AX78"/>
    <mergeCell ref="A79:O79"/>
    <mergeCell ref="P79:T79"/>
    <mergeCell ref="U79:W79"/>
    <mergeCell ref="X79:AC79"/>
    <mergeCell ref="AD79:AG79"/>
    <mergeCell ref="AH79:AL79"/>
    <mergeCell ref="AM79:AO79"/>
    <mergeCell ref="AP79:AU79"/>
    <mergeCell ref="AV79:AX79"/>
    <mergeCell ref="A80:O80"/>
    <mergeCell ref="P80:T80"/>
    <mergeCell ref="U80:W80"/>
    <mergeCell ref="X80:AC80"/>
    <mergeCell ref="AD80:AG80"/>
    <mergeCell ref="AH80:AL80"/>
    <mergeCell ref="AM80:AO80"/>
    <mergeCell ref="AP80:AU80"/>
    <mergeCell ref="AV80:AX80"/>
    <mergeCell ref="A81:O81"/>
    <mergeCell ref="P81:T81"/>
    <mergeCell ref="U81:W81"/>
    <mergeCell ref="X81:AC81"/>
    <mergeCell ref="AD81:AG81"/>
    <mergeCell ref="AH81:AL81"/>
    <mergeCell ref="AM81:AO81"/>
    <mergeCell ref="AP81:AU81"/>
    <mergeCell ref="AV81:AX81"/>
    <mergeCell ref="A82:O82"/>
    <mergeCell ref="P82:T82"/>
    <mergeCell ref="U82:W82"/>
    <mergeCell ref="X82:AC82"/>
    <mergeCell ref="AD82:AG82"/>
    <mergeCell ref="AH82:AL82"/>
    <mergeCell ref="AM82:AO82"/>
    <mergeCell ref="AP82:AU82"/>
    <mergeCell ref="AV82:AX82"/>
    <mergeCell ref="A83:O83"/>
    <mergeCell ref="P83:T83"/>
    <mergeCell ref="U83:W83"/>
    <mergeCell ref="X83:AC83"/>
    <mergeCell ref="AD83:AG83"/>
    <mergeCell ref="AH83:AL83"/>
    <mergeCell ref="AM83:AO83"/>
    <mergeCell ref="AP83:AU83"/>
    <mergeCell ref="AV83:AX83"/>
    <mergeCell ref="A84:O84"/>
    <mergeCell ref="P84:T84"/>
    <mergeCell ref="U84:W84"/>
    <mergeCell ref="X84:AC84"/>
    <mergeCell ref="AD84:AG84"/>
    <mergeCell ref="AH84:AL84"/>
    <mergeCell ref="AM84:AO84"/>
    <mergeCell ref="AP84:AU84"/>
    <mergeCell ref="AV84:AX84"/>
    <mergeCell ref="A85:O85"/>
    <mergeCell ref="P85:T85"/>
    <mergeCell ref="U85:W85"/>
    <mergeCell ref="X85:AC85"/>
    <mergeCell ref="AD85:AG85"/>
    <mergeCell ref="AH85:AL85"/>
    <mergeCell ref="AM85:AO85"/>
    <mergeCell ref="AP85:AU85"/>
    <mergeCell ref="AV85:AX85"/>
    <mergeCell ref="A86:O86"/>
    <mergeCell ref="P86:T86"/>
    <mergeCell ref="U86:W86"/>
    <mergeCell ref="X86:AC86"/>
    <mergeCell ref="AD86:AG86"/>
    <mergeCell ref="AH86:AL86"/>
    <mergeCell ref="AM86:AO86"/>
    <mergeCell ref="AP86:AU86"/>
    <mergeCell ref="AV86:AX86"/>
    <mergeCell ref="A87:O87"/>
    <mergeCell ref="P87:T87"/>
    <mergeCell ref="U87:W87"/>
    <mergeCell ref="X87:AC87"/>
    <mergeCell ref="AD87:AG87"/>
    <mergeCell ref="AH87:AL87"/>
    <mergeCell ref="AM87:AO87"/>
    <mergeCell ref="AP87:AU87"/>
    <mergeCell ref="AV87:AX87"/>
    <mergeCell ref="A88:O88"/>
    <mergeCell ref="P88:AY88"/>
    <mergeCell ref="A89:AY89"/>
    <mergeCell ref="A90:O91"/>
    <mergeCell ref="P90:T91"/>
    <mergeCell ref="U90:AL90"/>
    <mergeCell ref="U91:W91"/>
    <mergeCell ref="X91:AC91"/>
    <mergeCell ref="AD91:AG91"/>
    <mergeCell ref="AH91:AL91"/>
    <mergeCell ref="AM90:AY90"/>
    <mergeCell ref="AM91:AO91"/>
    <mergeCell ref="AP91:AU91"/>
    <mergeCell ref="AV91:AX91"/>
    <mergeCell ref="A92:O92"/>
    <mergeCell ref="P92:T92"/>
    <mergeCell ref="U92:W92"/>
    <mergeCell ref="X92:AC92"/>
    <mergeCell ref="AD92:AG92"/>
    <mergeCell ref="AH92:AL92"/>
    <mergeCell ref="AM92:AO92"/>
    <mergeCell ref="AP92:AU92"/>
    <mergeCell ref="AV92:AX92"/>
    <mergeCell ref="A93:O93"/>
    <mergeCell ref="P93:T93"/>
    <mergeCell ref="U93:W93"/>
    <mergeCell ref="X93:AC93"/>
    <mergeCell ref="AD93:AG93"/>
    <mergeCell ref="AH93:AL93"/>
    <mergeCell ref="AM93:AO93"/>
    <mergeCell ref="AP93:AU93"/>
    <mergeCell ref="AV93:AX93"/>
    <mergeCell ref="A94:O94"/>
    <mergeCell ref="P94:T94"/>
    <mergeCell ref="U94:W94"/>
    <mergeCell ref="X94:AC94"/>
    <mergeCell ref="AD94:AG94"/>
    <mergeCell ref="AH94:AL94"/>
    <mergeCell ref="AM94:AO94"/>
    <mergeCell ref="AP94:AU94"/>
    <mergeCell ref="AV94:AX94"/>
    <mergeCell ref="A95:O95"/>
    <mergeCell ref="P95:T95"/>
    <mergeCell ref="U95:W95"/>
    <mergeCell ref="X95:AC95"/>
    <mergeCell ref="AD95:AG95"/>
    <mergeCell ref="AH95:AL95"/>
    <mergeCell ref="AM95:AO95"/>
    <mergeCell ref="AP95:AU95"/>
    <mergeCell ref="AV95:AX95"/>
    <mergeCell ref="A96:O96"/>
    <mergeCell ref="P96:T96"/>
    <mergeCell ref="U96:W96"/>
    <mergeCell ref="X96:AC96"/>
    <mergeCell ref="AD96:AG96"/>
    <mergeCell ref="AH96:AL96"/>
    <mergeCell ref="AM96:AO96"/>
    <mergeCell ref="AP96:AU96"/>
    <mergeCell ref="AV96:AX96"/>
    <mergeCell ref="A97:O97"/>
    <mergeCell ref="P97:T97"/>
    <mergeCell ref="U97:W97"/>
    <mergeCell ref="X97:AC97"/>
    <mergeCell ref="AD97:AG97"/>
    <mergeCell ref="AH97:AL97"/>
    <mergeCell ref="AM97:AO97"/>
    <mergeCell ref="AP97:AU97"/>
    <mergeCell ref="AV97:AX97"/>
    <mergeCell ref="A98:O98"/>
    <mergeCell ref="P98:T98"/>
    <mergeCell ref="U98:W98"/>
    <mergeCell ref="X98:AC98"/>
    <mergeCell ref="AD98:AG98"/>
    <mergeCell ref="AH98:AL98"/>
    <mergeCell ref="AM98:AO98"/>
    <mergeCell ref="AP98:AU98"/>
    <mergeCell ref="AV98:AX98"/>
    <mergeCell ref="A99:O99"/>
    <mergeCell ref="P99:T99"/>
    <mergeCell ref="U99:W99"/>
    <mergeCell ref="X99:AC99"/>
    <mergeCell ref="AD99:AG99"/>
    <mergeCell ref="AH99:AL99"/>
    <mergeCell ref="AM99:AO99"/>
    <mergeCell ref="AP99:AU99"/>
    <mergeCell ref="AV99:AX99"/>
    <mergeCell ref="A100:O100"/>
    <mergeCell ref="P100:T100"/>
    <mergeCell ref="U100:W100"/>
    <mergeCell ref="X100:AC100"/>
    <mergeCell ref="AD100:AG100"/>
    <mergeCell ref="AH100:AL100"/>
    <mergeCell ref="AM100:AO100"/>
    <mergeCell ref="AP100:AU100"/>
    <mergeCell ref="AV100:AX100"/>
    <mergeCell ref="A101:O101"/>
    <mergeCell ref="P101:T101"/>
    <mergeCell ref="U101:W101"/>
    <mergeCell ref="X101:AC101"/>
    <mergeCell ref="AD101:AG101"/>
    <mergeCell ref="AH101:AL101"/>
    <mergeCell ref="AM101:AO101"/>
    <mergeCell ref="AP101:AU101"/>
    <mergeCell ref="AV101:AX101"/>
    <mergeCell ref="A102:O102"/>
    <mergeCell ref="P102:T102"/>
    <mergeCell ref="U102:W102"/>
    <mergeCell ref="X102:AC102"/>
    <mergeCell ref="AD102:AG102"/>
    <mergeCell ref="AH102:AL102"/>
    <mergeCell ref="AM102:AO102"/>
    <mergeCell ref="AP102:AU102"/>
    <mergeCell ref="AV102:AX102"/>
    <mergeCell ref="A103:O103"/>
    <mergeCell ref="P103:T103"/>
    <mergeCell ref="U103:W103"/>
    <mergeCell ref="X103:AC103"/>
    <mergeCell ref="AD103:AG103"/>
    <mergeCell ref="AH103:AL103"/>
    <mergeCell ref="AM103:AO103"/>
    <mergeCell ref="AP103:AU103"/>
    <mergeCell ref="AV103:AX103"/>
    <mergeCell ref="A104:O104"/>
    <mergeCell ref="P104:T104"/>
    <mergeCell ref="U104:W104"/>
    <mergeCell ref="X104:AC104"/>
    <mergeCell ref="AD104:AG104"/>
    <mergeCell ref="AH104:AL104"/>
    <mergeCell ref="AM104:AO104"/>
    <mergeCell ref="AP104:AU104"/>
    <mergeCell ref="AV104:AX104"/>
    <mergeCell ref="A105:O105"/>
    <mergeCell ref="P105:T105"/>
    <mergeCell ref="U105:W105"/>
    <mergeCell ref="X105:AC105"/>
    <mergeCell ref="AD105:AG105"/>
    <mergeCell ref="AH105:AL105"/>
    <mergeCell ref="AM105:AO105"/>
    <mergeCell ref="AP105:AU105"/>
    <mergeCell ref="AV105:AX105"/>
    <mergeCell ref="A106:O106"/>
    <mergeCell ref="P106:T106"/>
    <mergeCell ref="U106:W106"/>
    <mergeCell ref="X106:AC106"/>
    <mergeCell ref="AD106:AG106"/>
    <mergeCell ref="AH106:AL106"/>
    <mergeCell ref="AM106:AO106"/>
    <mergeCell ref="AP106:AU106"/>
    <mergeCell ref="AV106:AX106"/>
    <mergeCell ref="A107:O107"/>
    <mergeCell ref="P107:T107"/>
    <mergeCell ref="U107:W107"/>
    <mergeCell ref="X107:AC107"/>
    <mergeCell ref="AD107:AG107"/>
    <mergeCell ref="AH107:AL107"/>
    <mergeCell ref="AM107:AO107"/>
    <mergeCell ref="AP107:AU107"/>
    <mergeCell ref="AV107:AX107"/>
    <mergeCell ref="A108:O108"/>
    <mergeCell ref="P108:T108"/>
    <mergeCell ref="U108:W108"/>
    <mergeCell ref="X108:AC108"/>
    <mergeCell ref="AD108:AG108"/>
    <mergeCell ref="AH108:AL108"/>
    <mergeCell ref="AM108:AO108"/>
    <mergeCell ref="AP108:AU108"/>
    <mergeCell ref="AV108:AX108"/>
    <mergeCell ref="A109:O109"/>
    <mergeCell ref="P109:T109"/>
    <mergeCell ref="U109:W109"/>
    <mergeCell ref="X109:AC109"/>
    <mergeCell ref="AD109:AG109"/>
    <mergeCell ref="AH109:AL109"/>
    <mergeCell ref="AM109:AO109"/>
    <mergeCell ref="AP109:AU109"/>
    <mergeCell ref="AV109:AX109"/>
    <mergeCell ref="A110:O110"/>
    <mergeCell ref="P110:T110"/>
    <mergeCell ref="U110:W110"/>
    <mergeCell ref="X110:AC110"/>
    <mergeCell ref="AD110:AG110"/>
    <mergeCell ref="AH110:AL110"/>
    <mergeCell ref="AM110:AO110"/>
    <mergeCell ref="AP110:AU110"/>
    <mergeCell ref="AV110:AX110"/>
    <mergeCell ref="A111:O111"/>
    <mergeCell ref="P111:T111"/>
    <mergeCell ref="U111:W111"/>
    <mergeCell ref="X111:AC111"/>
    <mergeCell ref="AD111:AG111"/>
    <mergeCell ref="AH111:AL111"/>
    <mergeCell ref="AM111:AO111"/>
    <mergeCell ref="AP111:AU111"/>
    <mergeCell ref="AV111:AX111"/>
    <mergeCell ref="A112:O112"/>
    <mergeCell ref="A113:O113"/>
    <mergeCell ref="P112:T113"/>
    <mergeCell ref="U112:W113"/>
    <mergeCell ref="X112:AC113"/>
    <mergeCell ref="AD112:AG113"/>
    <mergeCell ref="AH112:AL113"/>
    <mergeCell ref="AM112:AO113"/>
    <mergeCell ref="AP112:AU113"/>
    <mergeCell ref="AV112:AX113"/>
    <mergeCell ref="AY112:AY113"/>
    <mergeCell ref="A114:O114"/>
    <mergeCell ref="P114:T114"/>
    <mergeCell ref="U114:W114"/>
    <mergeCell ref="X114:AC114"/>
    <mergeCell ref="AD114:AG114"/>
    <mergeCell ref="AH114:AL114"/>
    <mergeCell ref="AM114:AO114"/>
    <mergeCell ref="AP114:AU114"/>
    <mergeCell ref="AV114:AX114"/>
    <mergeCell ref="A115:AY115"/>
    <mergeCell ref="A116:O117"/>
    <mergeCell ref="P116:T117"/>
    <mergeCell ref="U116:AL116"/>
    <mergeCell ref="U117:W117"/>
    <mergeCell ref="X117:AC117"/>
    <mergeCell ref="AD117:AG117"/>
    <mergeCell ref="AH117:AL117"/>
    <mergeCell ref="AM116:AY116"/>
    <mergeCell ref="AM117:AO117"/>
    <mergeCell ref="AP117:AU117"/>
    <mergeCell ref="AV117:AX117"/>
    <mergeCell ref="A118:O118"/>
    <mergeCell ref="P118:T118"/>
    <mergeCell ref="U118:W118"/>
    <mergeCell ref="X118:AC118"/>
    <mergeCell ref="AD118:AG118"/>
    <mergeCell ref="AH118:AL118"/>
    <mergeCell ref="AM118:AO118"/>
    <mergeCell ref="AP118:AU118"/>
    <mergeCell ref="AV118:AX118"/>
    <mergeCell ref="A119:O119"/>
    <mergeCell ref="A120:O120"/>
    <mergeCell ref="P119:T120"/>
    <mergeCell ref="U119:W120"/>
    <mergeCell ref="X119:AC120"/>
    <mergeCell ref="AD119:AG120"/>
    <mergeCell ref="AH119:AL120"/>
    <mergeCell ref="AM119:AO120"/>
    <mergeCell ref="AP119:AU120"/>
    <mergeCell ref="AV119:AX120"/>
    <mergeCell ref="AY119:AY120"/>
    <mergeCell ref="A121:O121"/>
    <mergeCell ref="P121:T121"/>
    <mergeCell ref="U121:W121"/>
    <mergeCell ref="X121:AC121"/>
    <mergeCell ref="AD121:AG121"/>
    <mergeCell ref="AH121:AL121"/>
    <mergeCell ref="AM121:AO121"/>
    <mergeCell ref="AP121:AU121"/>
    <mergeCell ref="AV121:AX121"/>
    <mergeCell ref="A122:O122"/>
    <mergeCell ref="P122:T122"/>
    <mergeCell ref="U122:W122"/>
    <mergeCell ref="X122:AC122"/>
    <mergeCell ref="AD122:AG122"/>
    <mergeCell ref="AH122:AL122"/>
    <mergeCell ref="AM122:AO122"/>
    <mergeCell ref="AP122:AU122"/>
    <mergeCell ref="AV122:AX122"/>
    <mergeCell ref="A123:O123"/>
    <mergeCell ref="P123:T123"/>
    <mergeCell ref="U123:W123"/>
    <mergeCell ref="X123:AC123"/>
    <mergeCell ref="AD123:AG123"/>
    <mergeCell ref="AH123:AL123"/>
    <mergeCell ref="AM123:AO123"/>
    <mergeCell ref="AP123:AU123"/>
    <mergeCell ref="AV123:AX123"/>
    <mergeCell ref="A124:O124"/>
    <mergeCell ref="P124:T124"/>
    <mergeCell ref="U124:W124"/>
    <mergeCell ref="X124:AC124"/>
    <mergeCell ref="AD124:AG124"/>
    <mergeCell ref="AH124:AL124"/>
    <mergeCell ref="AM124:AO124"/>
    <mergeCell ref="AP124:AU124"/>
    <mergeCell ref="AV124:AX124"/>
    <mergeCell ref="A125:O125"/>
    <mergeCell ref="P125:T125"/>
    <mergeCell ref="U125:W125"/>
    <mergeCell ref="X125:AC125"/>
    <mergeCell ref="AD125:AG125"/>
    <mergeCell ref="AH125:AL125"/>
    <mergeCell ref="AM125:AO125"/>
    <mergeCell ref="AP125:AU125"/>
    <mergeCell ref="AV125:AX125"/>
    <mergeCell ref="A126:O126"/>
    <mergeCell ref="P126:T126"/>
    <mergeCell ref="U126:W126"/>
    <mergeCell ref="X126:AC126"/>
    <mergeCell ref="AD126:AG126"/>
    <mergeCell ref="AH126:AL126"/>
    <mergeCell ref="AM126:AO126"/>
    <mergeCell ref="AP126:AU126"/>
    <mergeCell ref="AV126:AX126"/>
    <mergeCell ref="A127:O127"/>
    <mergeCell ref="P127:T127"/>
    <mergeCell ref="U127:W127"/>
    <mergeCell ref="X127:AC127"/>
    <mergeCell ref="AD127:AG127"/>
    <mergeCell ref="AH127:AL127"/>
    <mergeCell ref="AM127:AO127"/>
    <mergeCell ref="AP127:AU127"/>
    <mergeCell ref="AV127:AX127"/>
    <mergeCell ref="A128:O128"/>
    <mergeCell ref="P128:T128"/>
    <mergeCell ref="U128:W128"/>
    <mergeCell ref="X128:AC128"/>
    <mergeCell ref="AD128:AG128"/>
    <mergeCell ref="AH128:AL128"/>
    <mergeCell ref="AM128:AO128"/>
    <mergeCell ref="AP128:AU128"/>
    <mergeCell ref="AV128:AX128"/>
    <mergeCell ref="A129:O129"/>
    <mergeCell ref="P129:T129"/>
    <mergeCell ref="U129:W129"/>
    <mergeCell ref="X129:AC129"/>
    <mergeCell ref="AD129:AG129"/>
    <mergeCell ref="AH129:AL129"/>
    <mergeCell ref="AM129:AO129"/>
    <mergeCell ref="AP129:AU129"/>
    <mergeCell ref="AV129:AX129"/>
    <mergeCell ref="A130:O130"/>
    <mergeCell ref="P130:T130"/>
    <mergeCell ref="U130:W130"/>
    <mergeCell ref="X130:AC130"/>
    <mergeCell ref="AD130:AG130"/>
    <mergeCell ref="AH130:AL130"/>
    <mergeCell ref="AM130:AO130"/>
    <mergeCell ref="AP130:AU130"/>
    <mergeCell ref="AV130:AX130"/>
    <mergeCell ref="A131:O131"/>
    <mergeCell ref="P131:T131"/>
    <mergeCell ref="U131:W131"/>
    <mergeCell ref="X131:AC131"/>
    <mergeCell ref="AD131:AG131"/>
    <mergeCell ref="AH131:AL131"/>
    <mergeCell ref="AM131:AO131"/>
    <mergeCell ref="AP131:AU131"/>
    <mergeCell ref="AV131:AX131"/>
    <mergeCell ref="A132:O132"/>
    <mergeCell ref="P132:AY132"/>
    <mergeCell ref="A133:AY133"/>
    <mergeCell ref="A134:O135"/>
    <mergeCell ref="P134:T135"/>
    <mergeCell ref="U134:AL134"/>
    <mergeCell ref="U135:W135"/>
    <mergeCell ref="X135:AC135"/>
    <mergeCell ref="AD135:AG135"/>
    <mergeCell ref="AH135:AL135"/>
    <mergeCell ref="AM134:AY134"/>
    <mergeCell ref="AM135:AO135"/>
    <mergeCell ref="AP135:AU135"/>
    <mergeCell ref="AV135:AX135"/>
    <mergeCell ref="A136:O136"/>
    <mergeCell ref="P136:T136"/>
    <mergeCell ref="U136:W136"/>
    <mergeCell ref="X136:AC136"/>
    <mergeCell ref="AD136:AG136"/>
    <mergeCell ref="AH136:AL136"/>
    <mergeCell ref="AM136:AO136"/>
    <mergeCell ref="AP136:AU136"/>
    <mergeCell ref="AV136:AX136"/>
    <mergeCell ref="A137:O137"/>
    <mergeCell ref="P137:T137"/>
    <mergeCell ref="U137:W137"/>
    <mergeCell ref="X137:AC137"/>
    <mergeCell ref="AD137:AG137"/>
    <mergeCell ref="AH137:AL137"/>
    <mergeCell ref="AM137:AO137"/>
    <mergeCell ref="AP137:AU137"/>
    <mergeCell ref="AV137:AX137"/>
    <mergeCell ref="A138:O138"/>
    <mergeCell ref="P138:T138"/>
    <mergeCell ref="U138:W138"/>
    <mergeCell ref="X138:AC138"/>
    <mergeCell ref="AD138:AG138"/>
    <mergeCell ref="AH138:AL138"/>
    <mergeCell ref="AM138:AO138"/>
    <mergeCell ref="AP138:AU138"/>
    <mergeCell ref="AV138:AX138"/>
    <mergeCell ref="A139:O139"/>
    <mergeCell ref="P139:T139"/>
    <mergeCell ref="U139:W139"/>
    <mergeCell ref="X139:AC139"/>
    <mergeCell ref="AD139:AG139"/>
    <mergeCell ref="AH139:AL139"/>
    <mergeCell ref="AM139:AO139"/>
    <mergeCell ref="AP139:AU139"/>
    <mergeCell ref="AV139:AX139"/>
    <mergeCell ref="A140:O140"/>
    <mergeCell ref="P140:T140"/>
    <mergeCell ref="U140:W140"/>
    <mergeCell ref="X140:AC140"/>
    <mergeCell ref="AD140:AG140"/>
    <mergeCell ref="AH140:AL140"/>
    <mergeCell ref="AM140:AO140"/>
    <mergeCell ref="AP140:AU140"/>
    <mergeCell ref="AV140:AX140"/>
    <mergeCell ref="A141:O141"/>
    <mergeCell ref="P141:T141"/>
    <mergeCell ref="U141:W141"/>
    <mergeCell ref="X141:AC141"/>
    <mergeCell ref="AD141:AG141"/>
    <mergeCell ref="AH141:AL141"/>
    <mergeCell ref="AM141:AO141"/>
    <mergeCell ref="AP141:AU141"/>
    <mergeCell ref="AV141:AX141"/>
    <mergeCell ref="A142:O142"/>
    <mergeCell ref="P142:T142"/>
    <mergeCell ref="U142:W142"/>
    <mergeCell ref="X142:AC142"/>
    <mergeCell ref="AD142:AG142"/>
    <mergeCell ref="AH142:AL142"/>
    <mergeCell ref="AM142:AO142"/>
    <mergeCell ref="AP142:AU142"/>
    <mergeCell ref="AV142:AX142"/>
    <mergeCell ref="A143:O143"/>
    <mergeCell ref="A144:O144"/>
    <mergeCell ref="P143:T144"/>
    <mergeCell ref="U143:W144"/>
    <mergeCell ref="X143:AC144"/>
    <mergeCell ref="AD143:AG144"/>
    <mergeCell ref="AH143:AL144"/>
    <mergeCell ref="AM143:AO144"/>
    <mergeCell ref="AP143:AU144"/>
    <mergeCell ref="AV143:AX144"/>
    <mergeCell ref="AY143:AY144"/>
    <mergeCell ref="A145:O145"/>
    <mergeCell ref="A146:O146"/>
    <mergeCell ref="A147:D147"/>
    <mergeCell ref="E147:F147"/>
    <mergeCell ref="G147:O147"/>
    <mergeCell ref="P145:T147"/>
    <mergeCell ref="U145:W147"/>
    <mergeCell ref="X145:AC147"/>
    <mergeCell ref="AD145:AG147"/>
    <mergeCell ref="AH145:AL147"/>
    <mergeCell ref="AM145:AO147"/>
    <mergeCell ref="AP145:AU147"/>
    <mergeCell ref="AV145:AX147"/>
    <mergeCell ref="AY145:AY147"/>
    <mergeCell ref="A148:O148"/>
    <mergeCell ref="P148:T148"/>
    <mergeCell ref="U148:W148"/>
    <mergeCell ref="X148:AC148"/>
    <mergeCell ref="AD148:AG148"/>
    <mergeCell ref="AH148:AL148"/>
    <mergeCell ref="AM148:AO148"/>
    <mergeCell ref="AP148:AU148"/>
    <mergeCell ref="AV148:AX148"/>
    <mergeCell ref="A149:O149"/>
    <mergeCell ref="P149:R149"/>
    <mergeCell ref="S149:T149"/>
    <mergeCell ref="U149:W149"/>
    <mergeCell ref="X149:AC149"/>
    <mergeCell ref="AD149:AG149"/>
    <mergeCell ref="AH149:AL149"/>
    <mergeCell ref="AM149:AO149"/>
    <mergeCell ref="AP149:AU149"/>
    <mergeCell ref="AV149:AX149"/>
    <mergeCell ref="A150:O150"/>
    <mergeCell ref="P150:T150"/>
    <mergeCell ref="U150:W150"/>
    <mergeCell ref="X150:AC150"/>
    <mergeCell ref="AD150:AG150"/>
    <mergeCell ref="AH150:AL150"/>
    <mergeCell ref="AM150:AO150"/>
    <mergeCell ref="AP150:AU150"/>
    <mergeCell ref="AV150:AX150"/>
    <mergeCell ref="A151:O151"/>
    <mergeCell ref="P151:T151"/>
    <mergeCell ref="U151:W151"/>
    <mergeCell ref="X151:AC151"/>
    <mergeCell ref="AD151:AG151"/>
    <mergeCell ref="AH151:AL151"/>
    <mergeCell ref="AM151:AO151"/>
    <mergeCell ref="AP151:AU151"/>
    <mergeCell ref="AV151:AX151"/>
    <mergeCell ref="A152:O152"/>
    <mergeCell ref="P152:T152"/>
    <mergeCell ref="U152:W152"/>
    <mergeCell ref="X152:AC152"/>
    <mergeCell ref="AD152:AG152"/>
    <mergeCell ref="AH152:AL152"/>
    <mergeCell ref="AM152:AO152"/>
    <mergeCell ref="AP152:AU152"/>
    <mergeCell ref="AV152:AX152"/>
    <mergeCell ref="A153:AY153"/>
    <mergeCell ref="A154:M154"/>
    <mergeCell ref="N154:AY154"/>
    <mergeCell ref="A155:N155"/>
    <mergeCell ref="O155:Y155"/>
    <mergeCell ref="A156:G156"/>
    <mergeCell ref="H156:L156"/>
    <mergeCell ref="M156:Z156"/>
    <mergeCell ref="AA155:AN155"/>
    <mergeCell ref="AO155:AW155"/>
    <mergeCell ref="AX155:AY155"/>
    <mergeCell ref="AA156:AJ156"/>
    <mergeCell ref="AK156:AM156"/>
    <mergeCell ref="AN156:AY156"/>
    <mergeCell ref="A157:AY157"/>
    <mergeCell ref="A158:X158"/>
    <mergeCell ref="Y158:AY158"/>
    <mergeCell ref="A159:Z159"/>
    <mergeCell ref="AA159:AY159"/>
    <mergeCell ref="A160:AY160"/>
    <mergeCell ref="A161:N161"/>
    <mergeCell ref="O161:V161"/>
    <mergeCell ref="W161:AA161"/>
    <mergeCell ref="AB161:AI161"/>
    <mergeCell ref="AJ161:AQ161"/>
    <mergeCell ref="AR161:AY161"/>
    <mergeCell ref="A162:N162"/>
    <mergeCell ref="O162:U162"/>
    <mergeCell ref="V162:AB162"/>
    <mergeCell ref="AC162:AH162"/>
    <mergeCell ref="AI162:AT162"/>
    <mergeCell ref="AU162:AY162"/>
    <mergeCell ref="A163:C163"/>
    <mergeCell ref="D163:J163"/>
    <mergeCell ref="K163:S163"/>
    <mergeCell ref="T163:AD163"/>
    <mergeCell ref="AF163:AR163"/>
    <mergeCell ref="AS163:AY163"/>
    <mergeCell ref="B164:K164"/>
    <mergeCell ref="L164:Q164"/>
    <mergeCell ref="R164:AE164"/>
    <mergeCell ref="AF164:AR164"/>
    <mergeCell ref="AS164:AY164"/>
    <mergeCell ref="A165:AY165"/>
    <mergeCell ref="A166:I166"/>
    <mergeCell ref="J166:AY166"/>
  </mergeCells>
  <printOptions/>
  <pageMargins left="0.1968503937007874" right="0" top="0.1968503937007874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